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ad Me" sheetId="1" r:id="rId1"/>
    <sheet name="Data" sheetId="2" r:id="rId2"/>
    <sheet name="Metrics" sheetId="3" r:id="rId3"/>
    <sheet name="Formula Notes" sheetId="4" r:id="rId4"/>
  </sheets>
  <definedNames>
    <definedName name="_xlnm._FilterDatabase" localSheetId="1">'Data'!A1:DU197</definedName>
  </definedNames>
</workbook>
</file>

<file path=xl/comments2.xml><?xml version="1.0" encoding="utf-8"?>
<comments xmlns="http://schemas.openxmlformats.org/spreadsheetml/2006/main">
  <authors>
    <author>LDS Statistics</author>
  </authors>
  <commentList>
    <comment ref="I2" authorId="0">
      <text>
        <t>Site formula: G3+H3</t>
      </text>
    </comment>
    <comment ref="J2" authorId="0">
      <text>
        <t>Site formula: INT((SUM($E$2:E2)*0.104*AW3/((A3-1829)*100)))</t>
      </text>
    </comment>
    <comment ref="L2" authorId="0">
      <text>
        <t>Site formula: Children-of-record baptisms / official net growth</t>
      </text>
    </comment>
    <comment ref="O2" authorId="0">
      <text>
        <t>Site formula: B3-B2-H3+BA3+BB3-BE3+BG3</t>
      </text>
    </comment>
    <comment ref="Q2" authorId="0">
      <text>
        <t>Site formula: Converts + children-of-record baptisms</t>
      </text>
    </comment>
    <comment ref="S2" authorId="0">
      <text>
        <t>Site formula: Membership increase - official net growth</t>
      </text>
    </comment>
    <comment ref="AW2" authorId="0">
      <text>
        <t>Site formula: Official membership / wards and branches</t>
      </text>
    </comment>
    <comment ref="AX2" authorId="0">
      <text>
        <t>Site formula: (Current members per ward and branch) - (1980 members per ward and branch)</t>
      </text>
    </comment>
    <comment ref="BX2" authorId="0">
      <text>
        <t>Site formula: round(average(B2:B3)*I3/1000,0)</t>
      </text>
    </comment>
    <comment ref="DH2" authorId="0">
      <text>
        <t>Site formula: round(AY3*100/B3,1)</t>
      </text>
    </comment>
    <comment ref="DK2" authorId="0">
      <text>
        <t>Site formula: round(AZ2+AX3-(AZ2*J3/1000),0)</t>
      </text>
    </comment>
    <comment ref="DR2" authorId="0">
      <text>
        <t>Site formula: round(B3*0.004556,0)</t>
      </text>
    </comment>
    <comment ref="DS2" authorId="0">
      <text>
        <t>Site formula: INT(BH2+BG3-(BH2*J3/1000))</t>
      </text>
    </comment>
    <comment ref="E3" authorId="0">
      <text>
        <t>Site formula: Official membership - prior-year official membership</t>
      </text>
    </comment>
    <comment ref="F3" authorId="0">
      <text>
        <t>Site formula: Official net growth / prior-year official membership</t>
      </text>
    </comment>
    <comment ref="G3" authorId="0">
      <text>
        <t>Site formula: (Official net growth - prior-year net growth) / prior-year net growth</t>
      </text>
    </comment>
    <comment ref="K3" authorId="0">
      <text>
        <t>Site formula: (Children of record - prior-year children of record) / prior-year children of record</t>
      </text>
    </comment>
    <comment ref="L3" authorId="0">
      <text>
        <t>Site formula: Children-of-record baptisms / official net growth</t>
      </text>
    </comment>
    <comment ref="P3" authorId="0">
      <text>
        <t>Site formula: (Converts - prior-year converts) / prior-year converts</t>
      </text>
    </comment>
    <comment ref="Q3" authorId="0">
      <text>
        <t>Site formula: Converts + children-of-record baptisms</t>
      </text>
    </comment>
    <comment ref="S3" authorId="0">
      <text>
        <t>Site formula: Membership increase - official net growth</t>
      </text>
    </comment>
    <comment ref="AO3" authorId="0">
      <text>
        <t>Site formula: (Wards and branches - prior-year wards and branches) / prior-year wards and branches</t>
      </text>
    </comment>
    <comment ref="AW3" authorId="0">
      <text>
        <t>Site formula: Official membership / wards and branches</t>
      </text>
    </comment>
    <comment ref="AX3" authorId="0">
      <text>
        <t>Site formula: (Current members per ward and branch) - (1980 members per ward and branch)</t>
      </text>
    </comment>
    <comment ref="CC3" authorId="0">
      <text>
        <t>Site formula: $M$3+((A4-$A$3)*($M$13-$M$3)/($A$13-$A$3))</t>
      </text>
    </comment>
    <comment ref="E4" authorId="0">
      <text>
        <t>Site formula: Official membership - prior-year official membership</t>
      </text>
    </comment>
    <comment ref="F4" authorId="0">
      <text>
        <t>Site formula: Official net growth / prior-year official membership</t>
      </text>
    </comment>
    <comment ref="G4" authorId="0">
      <text>
        <t>Site formula: (Official net growth - prior-year net growth) / prior-year net growth</t>
      </text>
    </comment>
    <comment ref="K4" authorId="0">
      <text>
        <t>Site formula: (Children of record - prior-year children of record) / prior-year children of record</t>
      </text>
    </comment>
    <comment ref="L4" authorId="0">
      <text>
        <t>Site formula: Children-of-record baptisms / official net growth</t>
      </text>
    </comment>
    <comment ref="P4" authorId="0">
      <text>
        <t>Site formula: (Converts - prior-year converts) / prior-year converts</t>
      </text>
    </comment>
    <comment ref="Q4" authorId="0">
      <text>
        <t>Site formula: Converts + children-of-record baptisms</t>
      </text>
    </comment>
    <comment ref="R4" authorId="0">
      <text>
        <t>Site formula: (Current attrition - prior-year attrition) / prior-year attrition</t>
      </text>
    </comment>
    <comment ref="S4" authorId="0">
      <text>
        <t>Site formula: Membership increase - official net growth</t>
      </text>
    </comment>
    <comment ref="AO4" authorId="0">
      <text>
        <t>Site formula: (Wards and branches - prior-year wards and branches) / prior-year wards and branches</t>
      </text>
    </comment>
    <comment ref="AW4" authorId="0">
      <text>
        <t>Site formula: Official membership / wards and branches</t>
      </text>
    </comment>
    <comment ref="AX4" authorId="0">
      <text>
        <t>Site formula: (Current members per ward and branch) - (1980 members per ward and branch)</t>
      </text>
    </comment>
    <comment ref="E5" authorId="0">
      <text>
        <t>Site formula: Official membership - prior-year official membership</t>
      </text>
    </comment>
    <comment ref="F5" authorId="0">
      <text>
        <t>Site formula: Official net growth / prior-year official membership</t>
      </text>
    </comment>
    <comment ref="G5" authorId="0">
      <text>
        <t>Site formula: (Official net growth - prior-year net growth) / prior-year net growth</t>
      </text>
    </comment>
    <comment ref="K5" authorId="0">
      <text>
        <t>Site formula: (Children of record - prior-year children of record) / prior-year children of record</t>
      </text>
    </comment>
    <comment ref="L5" authorId="0">
      <text>
        <t>Site formula: Children-of-record baptisms / official net growth</t>
      </text>
    </comment>
    <comment ref="P5" authorId="0">
      <text>
        <t>Site formula: (Converts - prior-year converts) / prior-year converts</t>
      </text>
    </comment>
    <comment ref="Q5" authorId="0">
      <text>
        <t>Site formula: Converts + children-of-record baptisms</t>
      </text>
    </comment>
    <comment ref="R5" authorId="0">
      <text>
        <t>Site formula: (Current attrition - prior-year attrition) / prior-year attrition</t>
      </text>
    </comment>
    <comment ref="S5" authorId="0">
      <text>
        <t>Site formula: Membership increase - official net growth</t>
      </text>
    </comment>
    <comment ref="AO5" authorId="0">
      <text>
        <t>Site formula: (Wards and branches - prior-year wards and branches) / prior-year wards and branches</t>
      </text>
    </comment>
    <comment ref="AW5" authorId="0">
      <text>
        <t>Site formula: Official membership / wards and branches</t>
      </text>
    </comment>
    <comment ref="AX5" authorId="0">
      <text>
        <t>Site formula: (Current members per ward and branch) - (1980 members per ward and branch)</t>
      </text>
    </comment>
    <comment ref="E6" authorId="0">
      <text>
        <t>Site formula: Official membership - prior-year official membership</t>
      </text>
    </comment>
    <comment ref="F6" authorId="0">
      <text>
        <t>Site formula: Official net growth / prior-year official membership</t>
      </text>
    </comment>
    <comment ref="G6" authorId="0">
      <text>
        <t>Site formula: (Official net growth - prior-year net growth) / prior-year net growth</t>
      </text>
    </comment>
    <comment ref="K6" authorId="0">
      <text>
        <t>Site formula: (Children of record - prior-year children of record) / prior-year children of record</t>
      </text>
    </comment>
    <comment ref="L6" authorId="0">
      <text>
        <t>Site formula: Children-of-record baptisms / official net growth</t>
      </text>
    </comment>
    <comment ref="P6" authorId="0">
      <text>
        <t>Site formula: (Converts - prior-year converts) / prior-year converts</t>
      </text>
    </comment>
    <comment ref="Q6" authorId="0">
      <text>
        <t>Site formula: Converts + children-of-record baptisms</t>
      </text>
    </comment>
    <comment ref="R6" authorId="0">
      <text>
        <t>Site formula: (Current attrition - prior-year attrition) / prior-year attrition</t>
      </text>
    </comment>
    <comment ref="S6" authorId="0">
      <text>
        <t>Site formula: Membership increase - official net growth</t>
      </text>
    </comment>
    <comment ref="AO6" authorId="0">
      <text>
        <t>Site formula: (Wards and branches - prior-year wards and branches) / prior-year wards and branches</t>
      </text>
    </comment>
    <comment ref="AU6" authorId="0">
      <text>
        <t>Site formula: Wards and branches / stakes</t>
      </text>
    </comment>
    <comment ref="AV6" authorId="0">
      <text>
        <t>Site formula: (1973 wards and branches / stakes) - (current wards and branches / stakes)</t>
      </text>
    </comment>
    <comment ref="AW6" authorId="0">
      <text>
        <t>Site formula: Official membership / wards and branches</t>
      </text>
    </comment>
    <comment ref="AX6" authorId="0">
      <text>
        <t>Site formula: (Current members per ward and branch) - (1980 members per ward and branch)</t>
      </text>
    </comment>
    <comment ref="E7" authorId="0">
      <text>
        <t>Site formula: Official membership - prior-year official membership</t>
      </text>
    </comment>
    <comment ref="F7" authorId="0">
      <text>
        <t>Site formula: Official net growth / prior-year official membership</t>
      </text>
    </comment>
    <comment ref="G7" authorId="0">
      <text>
        <t>Site formula: (Official net growth - prior-year net growth) / prior-year net growth</t>
      </text>
    </comment>
    <comment ref="K7" authorId="0">
      <text>
        <t>Site formula: (Children of record - prior-year children of record) / prior-year children of record</t>
      </text>
    </comment>
    <comment ref="L7" authorId="0">
      <text>
        <t>Site formula: Children-of-record baptisms / official net growth</t>
      </text>
    </comment>
    <comment ref="P7" authorId="0">
      <text>
        <t>Site formula: (Converts - prior-year converts) / prior-year converts</t>
      </text>
    </comment>
    <comment ref="Q7" authorId="0">
      <text>
        <t>Site formula: Converts + children-of-record baptisms</t>
      </text>
    </comment>
    <comment ref="R7" authorId="0">
      <text>
        <t>Site formula: (Current attrition - prior-year attrition) / prior-year attrition</t>
      </text>
    </comment>
    <comment ref="S7" authorId="0">
      <text>
        <t>Site formula: Membership increase - official net growth</t>
      </text>
    </comment>
    <comment ref="AG7" authorId="0">
      <text>
        <t>Site formula: (Stakes - prior-year stakes) / prior-year stakes</t>
      </text>
    </comment>
    <comment ref="AO7" authorId="0">
      <text>
        <t>Site formula: (Wards and branches - prior-year wards and branches) / prior-year wards and branches</t>
      </text>
    </comment>
    <comment ref="AU7" authorId="0">
      <text>
        <t>Site formula: Wards and branches / stakes</t>
      </text>
    </comment>
    <comment ref="AV7" authorId="0">
      <text>
        <t>Site formula: (1973 wards and branches / stakes) - (current wards and branches / stakes)</t>
      </text>
    </comment>
    <comment ref="AW7" authorId="0">
      <text>
        <t>Site formula: Official membership / wards and branches</t>
      </text>
    </comment>
    <comment ref="AX7" authorId="0">
      <text>
        <t>Site formula: (Current members per ward and branch) - (1980 members per ward and branch)</t>
      </text>
    </comment>
    <comment ref="E8" authorId="0">
      <text>
        <t>Site formula: Official membership - prior-year official membership</t>
      </text>
    </comment>
    <comment ref="F8" authorId="0">
      <text>
        <t>Site formula: Official net growth / prior-year official membership</t>
      </text>
    </comment>
    <comment ref="G8" authorId="0">
      <text>
        <t>Site formula: (Official net growth - prior-year net growth) / prior-year net growth</t>
      </text>
    </comment>
    <comment ref="K8" authorId="0">
      <text>
        <t>Site formula: (Children of record - prior-year children of record) / prior-year children of record</t>
      </text>
    </comment>
    <comment ref="L8" authorId="0">
      <text>
        <t>Site formula: Children-of-record baptisms / official net growth</t>
      </text>
    </comment>
    <comment ref="P8" authorId="0">
      <text>
        <t>Site formula: (Converts - prior-year converts) / prior-year converts</t>
      </text>
    </comment>
    <comment ref="Q8" authorId="0">
      <text>
        <t>Site formula: Converts + children-of-record baptisms</t>
      </text>
    </comment>
    <comment ref="R8" authorId="0">
      <text>
        <t>Site formula: (Current attrition - prior-year attrition) / prior-year attrition</t>
      </text>
    </comment>
    <comment ref="S8" authorId="0">
      <text>
        <t>Site formula: Membership increase - official net growth</t>
      </text>
    </comment>
    <comment ref="AG8" authorId="0">
      <text>
        <t>Site formula: (Stakes - prior-year stakes) / prior-year stakes</t>
      </text>
    </comment>
    <comment ref="AO8" authorId="0">
      <text>
        <t>Site formula: (Wards and branches - prior-year wards and branches) / prior-year wards and branches</t>
      </text>
    </comment>
    <comment ref="AU8" authorId="0">
      <text>
        <t>Site formula: Wards and branches / stakes</t>
      </text>
    </comment>
    <comment ref="AV8" authorId="0">
      <text>
        <t>Site formula: (1973 wards and branches / stakes) - (current wards and branches / stakes)</t>
      </text>
    </comment>
    <comment ref="AW8" authorId="0">
      <text>
        <t>Site formula: Official membership / wards and branches</t>
      </text>
    </comment>
    <comment ref="AX8" authorId="0">
      <text>
        <t>Site formula: (Current members per ward and branch) - (1980 members per ward and branch)</t>
      </text>
    </comment>
    <comment ref="E9" authorId="0">
      <text>
        <t>Site formula: Official membership - prior-year official membership</t>
      </text>
    </comment>
    <comment ref="F9" authorId="0">
      <text>
        <t>Site formula: Official net growth / prior-year official membership</t>
      </text>
    </comment>
    <comment ref="G9" authorId="0">
      <text>
        <t>Site formula: (Official net growth - prior-year net growth) / prior-year net growth</t>
      </text>
    </comment>
    <comment ref="J9" authorId="0">
      <text>
        <t>Site formula: INT(C2+(SUM(E2:E9)*0.104*AW10/(8*100)))</t>
      </text>
    </comment>
    <comment ref="K9" authorId="0">
      <text>
        <t>Site formula: (Children of record - prior-year children of record) / prior-year children of record</t>
      </text>
    </comment>
    <comment ref="L9" authorId="0">
      <text>
        <t>Site formula: Children-of-record baptisms / official net growth</t>
      </text>
    </comment>
    <comment ref="P9" authorId="0">
      <text>
        <t>Site formula: (Converts - prior-year converts) / prior-year converts</t>
      </text>
    </comment>
    <comment ref="Q9" authorId="0">
      <text>
        <t>Site formula: Converts + children-of-record baptisms</t>
      </text>
    </comment>
    <comment ref="R9" authorId="0">
      <text>
        <t>Site formula: (Current attrition - prior-year attrition) / prior-year attrition</t>
      </text>
    </comment>
    <comment ref="S9" authorId="0">
      <text>
        <t>Site formula: Membership increase - official net growth</t>
      </text>
    </comment>
    <comment ref="U9" authorId="0">
      <text>
        <t>Site formula: round(AD10*(AC9+AC10)/2,0)</t>
      </text>
    </comment>
    <comment ref="V9" authorId="0">
      <text>
        <t>Site formula: Full-time missionaries / official membership</t>
      </text>
    </comment>
    <comment ref="X9" authorId="0">
      <text>
        <t>Site formula: Converts / full-time missionaries</t>
      </text>
    </comment>
    <comment ref="Y9" authorId="0">
      <text>
        <t>Site formula: Official net growth / full-time missionaries</t>
      </text>
    </comment>
    <comment ref="Z9" authorId="0">
      <text>
        <t>Site formula: Membership increase / full-time missionaries</t>
      </text>
    </comment>
    <comment ref="AG9" authorId="0">
      <text>
        <t>Site formula: (Stakes - prior-year stakes) / prior-year stakes</t>
      </text>
    </comment>
    <comment ref="AO9" authorId="0">
      <text>
        <t>Site formula: (Wards and branches - prior-year wards and branches) / prior-year wards and branches</t>
      </text>
    </comment>
    <comment ref="AU9" authorId="0">
      <text>
        <t>Site formula: Wards and branches / stakes</t>
      </text>
    </comment>
    <comment ref="AV9" authorId="0">
      <text>
        <t>Site formula: (1973 wards and branches / stakes) - (current wards and branches / stakes)</t>
      </text>
    </comment>
    <comment ref="AW9" authorId="0">
      <text>
        <t>Site formula: Official membership / wards and branches</t>
      </text>
    </comment>
    <comment ref="AX9" authorId="0">
      <text>
        <t>Site formula: (Current members per ward and branch) - (1980 members per ward and branch)</t>
      </text>
    </comment>
    <comment ref="E10" authorId="0">
      <text>
        <t>Site formula: Official membership - prior-year official membership</t>
      </text>
    </comment>
    <comment ref="F10" authorId="0">
      <text>
        <t>Site formula: Official net growth / prior-year official membership</t>
      </text>
    </comment>
    <comment ref="G10" authorId="0">
      <text>
        <t>Site formula: (Official net growth - prior-year net growth) / prior-year net growth</t>
      </text>
    </comment>
    <comment ref="J10" authorId="0">
      <text>
        <t>Site formula: Children of record from 8 years prior * current CoR baptism rate</t>
      </text>
    </comment>
    <comment ref="K10" authorId="0">
      <text>
        <t>Site formula: (Children of record - prior-year children of record) / prior-year children of record</t>
      </text>
    </comment>
    <comment ref="L10" authorId="0">
      <text>
        <t>Site formula: Children-of-record baptisms / official net growth</t>
      </text>
    </comment>
    <comment ref="M10" authorId="0">
      <text>
        <t>Site formula: Prior-year CoR baptism rate - 0.0002</t>
      </text>
    </comment>
    <comment ref="N10" authorId="0">
      <text>
        <t>Site formula: (CoR 8 years prior - CoR baptisms) / CoR 8 years prior</t>
      </text>
    </comment>
    <comment ref="P10" authorId="0">
      <text>
        <t>Site formula: (Converts - prior-year converts) / prior-year converts</t>
      </text>
    </comment>
    <comment ref="Q10" authorId="0">
      <text>
        <t>Site formula: Converts + children-of-record baptisms</t>
      </text>
    </comment>
    <comment ref="R10" authorId="0">
      <text>
        <t>Site formula: (Current attrition - prior-year attrition) / prior-year attrition</t>
      </text>
    </comment>
    <comment ref="S10" authorId="0">
      <text>
        <t>Site formula: Membership increase - official net growth</t>
      </text>
    </comment>
    <comment ref="T10" authorId="0">
      <text>
        <t>Site formula: (Full-time missionaries - prior-year full-time missionaries) / prior-year full-time missionaries</t>
      </text>
    </comment>
    <comment ref="V10" authorId="0">
      <text>
        <t>Site formula: Full-time missionaries / official membership</t>
      </text>
    </comment>
    <comment ref="W10" authorId="0">
      <text>
        <t>Site formula: (Conv / Missionary - prior-year Conv / Missionary) / prior-year Conv / Missionary</t>
      </text>
    </comment>
    <comment ref="X10" authorId="0">
      <text>
        <t>Site formula: Converts / full-time missionaries</t>
      </text>
    </comment>
    <comment ref="Y10" authorId="0">
      <text>
        <t>Site formula: Official net growth / full-time missionaries</t>
      </text>
    </comment>
    <comment ref="Z10" authorId="0">
      <text>
        <t>Site formula: Membership increase / full-time missionaries</t>
      </text>
    </comment>
    <comment ref="AG10" authorId="0">
      <text>
        <t>Site formula: (Stakes - prior-year stakes) / prior-year stakes</t>
      </text>
    </comment>
    <comment ref="AO10" authorId="0">
      <text>
        <t>Site formula: (Wards and branches - prior-year wards and branches) / prior-year wards and branches</t>
      </text>
    </comment>
    <comment ref="AU10" authorId="0">
      <text>
        <t>Site formula: Wards and branches / stakes</t>
      </text>
    </comment>
    <comment ref="AV10" authorId="0">
      <text>
        <t>Site formula: (1973 wards and branches / stakes) - (current wards and branches / stakes)</t>
      </text>
    </comment>
    <comment ref="AW10" authorId="0">
      <text>
        <t>Site formula: Official membership / wards and branches</t>
      </text>
    </comment>
    <comment ref="AX10" authorId="0">
      <text>
        <t>Site formula: (Current members per ward and branch) - (1980 members per ward and branch)</t>
      </text>
    </comment>
    <comment ref="E11" authorId="0">
      <text>
        <t>Site formula: Official membership - prior-year official membership</t>
      </text>
    </comment>
    <comment ref="F11" authorId="0">
      <text>
        <t>Site formula: Official net growth / prior-year official membership</t>
      </text>
    </comment>
    <comment ref="G11" authorId="0">
      <text>
        <t>Site formula: (Official net growth - prior-year net growth) / prior-year net growth</t>
      </text>
    </comment>
    <comment ref="J11" authorId="0">
      <text>
        <t>Site formula: Children of record from 8 years prior * current CoR baptism rate</t>
      </text>
    </comment>
    <comment ref="K11" authorId="0">
      <text>
        <t>Site formula: (Children of record - prior-year children of record) / prior-year children of record</t>
      </text>
    </comment>
    <comment ref="L11" authorId="0">
      <text>
        <t>Site formula: Children-of-record baptisms / official net growth</t>
      </text>
    </comment>
    <comment ref="M11" authorId="0">
      <text>
        <t>Site formula: Prior-year CoR baptism rate - 0.0002</t>
      </text>
    </comment>
    <comment ref="N11" authorId="0">
      <text>
        <t>Site formula: (CoR 8 years prior - CoR baptisms) / CoR 8 years prior</t>
      </text>
    </comment>
    <comment ref="P11" authorId="0">
      <text>
        <t>Site formula: (Converts - prior-year converts) / prior-year converts</t>
      </text>
    </comment>
    <comment ref="Q11" authorId="0">
      <text>
        <t>Site formula: Converts + children-of-record baptisms</t>
      </text>
    </comment>
    <comment ref="R11" authorId="0">
      <text>
        <t>Site formula: (Current attrition - prior-year attrition) / prior-year attrition</t>
      </text>
    </comment>
    <comment ref="S11" authorId="0">
      <text>
        <t>Site formula: Membership increase - official net growth</t>
      </text>
    </comment>
    <comment ref="T11" authorId="0">
      <text>
        <t>Site formula: (Full-time missionaries - prior-year full-time missionaries) / prior-year full-time missionaries</t>
      </text>
    </comment>
    <comment ref="V11" authorId="0">
      <text>
        <t>Site formula: Full-time missionaries / official membership</t>
      </text>
    </comment>
    <comment ref="W11" authorId="0">
      <text>
        <t>Site formula: (Conv / Missionary - prior-year Conv / Missionary) / prior-year Conv / Missionary</t>
      </text>
    </comment>
    <comment ref="X11" authorId="0">
      <text>
        <t>Site formula: Converts / full-time missionaries</t>
      </text>
    </comment>
    <comment ref="Y11" authorId="0">
      <text>
        <t>Site formula: Official net growth / full-time missionaries</t>
      </text>
    </comment>
    <comment ref="Z11" authorId="0">
      <text>
        <t>Site formula: Membership increase / full-time missionaries</t>
      </text>
    </comment>
    <comment ref="AG11" authorId="0">
      <text>
        <t>Site formula: (Stakes - prior-year stakes) / prior-year stakes</t>
      </text>
    </comment>
    <comment ref="AO11" authorId="0">
      <text>
        <t>Site formula: (Wards and branches - prior-year wards and branches) / prior-year wards and branches</t>
      </text>
    </comment>
    <comment ref="AU11" authorId="0">
      <text>
        <t>Site formula: Wards and branches / stakes</t>
      </text>
    </comment>
    <comment ref="AV11" authorId="0">
      <text>
        <t>Site formula: (1973 wards and branches / stakes) - (current wards and branches / stakes)</t>
      </text>
    </comment>
    <comment ref="AW11" authorId="0">
      <text>
        <t>Site formula: Official membership / wards and branches</t>
      </text>
    </comment>
    <comment ref="AX11" authorId="0">
      <text>
        <t>Site formula: (Current members per ward and branch) - (1980 members per ward and branch)</t>
      </text>
    </comment>
    <comment ref="E12" authorId="0">
      <text>
        <t>Site formula: Official membership - prior-year official membership</t>
      </text>
    </comment>
    <comment ref="F12" authorId="0">
      <text>
        <t>Site formula: Official net growth / prior-year official membership</t>
      </text>
    </comment>
    <comment ref="G12" authorId="0">
      <text>
        <t>Site formula: (Official net growth - prior-year net growth) / prior-year net growth</t>
      </text>
    </comment>
    <comment ref="J12" authorId="0">
      <text>
        <t>Site formula: Children of record from 8 years prior * current CoR baptism rate</t>
      </text>
    </comment>
    <comment ref="K12" authorId="0">
      <text>
        <t>Site formula: (Children of record - prior-year children of record) / prior-year children of record</t>
      </text>
    </comment>
    <comment ref="L12" authorId="0">
      <text>
        <t>Site formula: Children-of-record baptisms / official net growth</t>
      </text>
    </comment>
    <comment ref="M12" authorId="0">
      <text>
        <t>Site formula: Prior-year CoR baptism rate - 0.0002</t>
      </text>
    </comment>
    <comment ref="N12" authorId="0">
      <text>
        <t>Site formula: (CoR 8 years prior - CoR baptisms) / CoR 8 years prior</t>
      </text>
    </comment>
    <comment ref="P12" authorId="0">
      <text>
        <t>Site formula: (Converts - prior-year converts) / prior-year converts</t>
      </text>
    </comment>
    <comment ref="Q12" authorId="0">
      <text>
        <t>Site formula: Converts + children-of-record baptisms</t>
      </text>
    </comment>
    <comment ref="R12" authorId="0">
      <text>
        <t>Site formula: (Current attrition - prior-year attrition) / prior-year attrition</t>
      </text>
    </comment>
    <comment ref="S12" authorId="0">
      <text>
        <t>Site formula: Membership increase - official net growth</t>
      </text>
    </comment>
    <comment ref="T12" authorId="0">
      <text>
        <t>Site formula: (Full-time missionaries - prior-year full-time missionaries) / prior-year full-time missionaries</t>
      </text>
    </comment>
    <comment ref="V12" authorId="0">
      <text>
        <t>Site formula: Full-time missionaries / official membership</t>
      </text>
    </comment>
    <comment ref="W12" authorId="0">
      <text>
        <t>Site formula: (Conv / Missionary - prior-year Conv / Missionary) / prior-year Conv / Missionary</t>
      </text>
    </comment>
    <comment ref="X12" authorId="0">
      <text>
        <t>Site formula: Converts / full-time missionaries</t>
      </text>
    </comment>
    <comment ref="Y12" authorId="0">
      <text>
        <t>Site formula: Official net growth / full-time missionaries</t>
      </text>
    </comment>
    <comment ref="Z12" authorId="0">
      <text>
        <t>Site formula: Membership increase / full-time missionaries</t>
      </text>
    </comment>
    <comment ref="AG12" authorId="0">
      <text>
        <t>Site formula: (Stakes - prior-year stakes) / prior-year stakes</t>
      </text>
    </comment>
    <comment ref="AO12" authorId="0">
      <text>
        <t>Site formula: (Wards and branches - prior-year wards and branches) / prior-year wards and branches</t>
      </text>
    </comment>
    <comment ref="AU12" authorId="0">
      <text>
        <t>Site formula: Wards and branches / stakes</t>
      </text>
    </comment>
    <comment ref="AV12" authorId="0">
      <text>
        <t>Site formula: (1973 wards and branches / stakes) - (current wards and branches / stakes)</t>
      </text>
    </comment>
    <comment ref="AW12" authorId="0">
      <text>
        <t>Site formula: Official membership / wards and branches</t>
      </text>
    </comment>
    <comment ref="AX12" authorId="0">
      <text>
        <t>Site formula: (Current members per ward and branch) - (1980 members per ward and branch)</t>
      </text>
    </comment>
    <comment ref="E13" authorId="0">
      <text>
        <t>Site formula: Official membership - prior-year official membership</t>
      </text>
    </comment>
    <comment ref="F13" authorId="0">
      <text>
        <t>Site formula: Official net growth / prior-year official membership</t>
      </text>
    </comment>
    <comment ref="G13" authorId="0">
      <text>
        <t>Site formula: (Official net growth - prior-year net growth) / prior-year net growth</t>
      </text>
    </comment>
    <comment ref="J13" authorId="0">
      <text>
        <t>Site formula: Children of record from 8 years prior * current CoR baptism rate</t>
      </text>
    </comment>
    <comment ref="K13" authorId="0">
      <text>
        <t>Site formula: (Children of record - prior-year children of record) / prior-year children of record</t>
      </text>
    </comment>
    <comment ref="L13" authorId="0">
      <text>
        <t>Site formula: Children-of-record baptisms / official net growth</t>
      </text>
    </comment>
    <comment ref="M13" authorId="0">
      <text>
        <t>Site formula: Prior-year CoR baptism rate - 0.0002</t>
      </text>
    </comment>
    <comment ref="N13" authorId="0">
      <text>
        <t>Site formula: (CoR 8 years prior - CoR baptisms) / CoR 8 years prior</t>
      </text>
    </comment>
    <comment ref="P13" authorId="0">
      <text>
        <t>Site formula: (Converts - prior-year converts) / prior-year converts</t>
      </text>
    </comment>
    <comment ref="Q13" authorId="0">
      <text>
        <t>Site formula: Converts + children-of-record baptisms</t>
      </text>
    </comment>
    <comment ref="R13" authorId="0">
      <text>
        <t>Site formula: (Current attrition - prior-year attrition) / prior-year attrition</t>
      </text>
    </comment>
    <comment ref="S13" authorId="0">
      <text>
        <t>Site formula: Membership increase - official net growth</t>
      </text>
    </comment>
    <comment ref="T13" authorId="0">
      <text>
        <t>Site formula: (Full-time missionaries - prior-year full-time missionaries) / prior-year full-time missionaries</t>
      </text>
    </comment>
    <comment ref="V13" authorId="0">
      <text>
        <t>Site formula: Full-time missionaries / official membership</t>
      </text>
    </comment>
    <comment ref="W13" authorId="0">
      <text>
        <t>Site formula: (Conv / Missionary - prior-year Conv / Missionary) / prior-year Conv / Missionary</t>
      </text>
    </comment>
    <comment ref="X13" authorId="0">
      <text>
        <t>Site formula: Converts / full-time missionaries</t>
      </text>
    </comment>
    <comment ref="Y13" authorId="0">
      <text>
        <t>Site formula: Official net growth / full-time missionaries</t>
      </text>
    </comment>
    <comment ref="Z13" authorId="0">
      <text>
        <t>Site formula: Membership increase / full-time missionaries</t>
      </text>
    </comment>
    <comment ref="AG13" authorId="0">
      <text>
        <t>Site formula: (Stakes - prior-year stakes) / prior-year stakes</t>
      </text>
    </comment>
    <comment ref="AO13" authorId="0">
      <text>
        <t>Site formula: (Wards and branches - prior-year wards and branches) / prior-year wards and branches</t>
      </text>
    </comment>
    <comment ref="AU13" authorId="0">
      <text>
        <t>Site formula: Wards and branches / stakes</t>
      </text>
    </comment>
    <comment ref="AV13" authorId="0">
      <text>
        <t>Site formula: (1973 wards and branches / stakes) - (current wards and branches / stakes)</t>
      </text>
    </comment>
    <comment ref="AW13" authorId="0">
      <text>
        <t>Site formula: Official membership / wards and branches</t>
      </text>
    </comment>
    <comment ref="AX13" authorId="0">
      <text>
        <t>Site formula: (Current members per ward and branch) - (1980 members per ward and branch)</t>
      </text>
    </comment>
    <comment ref="CC13" authorId="0">
      <text>
        <t>Site formula: $M$13+((A14-$A$13)*($M$23-$M$13)/($A$23-$A$13))</t>
      </text>
    </comment>
    <comment ref="CD13" authorId="0">
      <text>
        <t>Site formula: round($N$13+((A14-$A$13)*($N$23-$N$13)/($A$23-$A$13)),4)</t>
      </text>
    </comment>
    <comment ref="DR13" authorId="0">
      <text>
        <t>Site formula: round(B14*0.004556,0)</t>
      </text>
    </comment>
    <comment ref="E14" authorId="0">
      <text>
        <t>Site formula: Official membership - prior-year official membership</t>
      </text>
    </comment>
    <comment ref="F14" authorId="0">
      <text>
        <t>Site formula: Official net growth / prior-year official membership</t>
      </text>
    </comment>
    <comment ref="G14" authorId="0">
      <text>
        <t>Site formula: (Official net growth - prior-year net growth) / prior-year net growth</t>
      </text>
    </comment>
    <comment ref="J14" authorId="0">
      <text>
        <t>Site formula: Children of record from 8 years prior * current CoR baptism rate</t>
      </text>
    </comment>
    <comment ref="K14" authorId="0">
      <text>
        <t>Site formula: (Children of record - prior-year children of record) / prior-year children of record</t>
      </text>
    </comment>
    <comment ref="L14" authorId="0">
      <text>
        <t>Site formula: Children-of-record baptisms / official net growth</t>
      </text>
    </comment>
    <comment ref="M14" authorId="0">
      <text>
        <t>Site formula: Prior-year CoR baptism rate - 0.0002</t>
      </text>
    </comment>
    <comment ref="N14" authorId="0">
      <text>
        <t>Site formula: (CoR 8 years prior - CoR baptisms) / CoR 8 years prior</t>
      </text>
    </comment>
    <comment ref="P14" authorId="0">
      <text>
        <t>Site formula: (Converts - prior-year converts) / prior-year converts</t>
      </text>
    </comment>
    <comment ref="Q14" authorId="0">
      <text>
        <t>Site formula: Converts + children-of-record baptisms</t>
      </text>
    </comment>
    <comment ref="R14" authorId="0">
      <text>
        <t>Site formula: (Current attrition - prior-year attrition) / prior-year attrition</t>
      </text>
    </comment>
    <comment ref="S14" authorId="0">
      <text>
        <t>Site formula: Membership increase - official net growth</t>
      </text>
    </comment>
    <comment ref="T14" authorId="0">
      <text>
        <t>Site formula: (Full-time missionaries - prior-year full-time missionaries) / prior-year full-time missionaries</t>
      </text>
    </comment>
    <comment ref="V14" authorId="0">
      <text>
        <t>Site formula: Full-time missionaries / official membership</t>
      </text>
    </comment>
    <comment ref="W14" authorId="0">
      <text>
        <t>Site formula: (Conv / Missionary - prior-year Conv / Missionary) / prior-year Conv / Missionary</t>
      </text>
    </comment>
    <comment ref="X14" authorId="0">
      <text>
        <t>Site formula: Converts / full-time missionaries</t>
      </text>
    </comment>
    <comment ref="Y14" authorId="0">
      <text>
        <t>Site formula: Official net growth / full-time missionaries</t>
      </text>
    </comment>
    <comment ref="Z14" authorId="0">
      <text>
        <t>Site formula: Membership increase / full-time missionaries</t>
      </text>
    </comment>
    <comment ref="AG14" authorId="0">
      <text>
        <t>Site formula: (Stakes - prior-year stakes) / prior-year stakes</t>
      </text>
    </comment>
    <comment ref="AO14" authorId="0">
      <text>
        <t>Site formula: (Wards and branches - prior-year wards and branches) / prior-year wards and branches</t>
      </text>
    </comment>
    <comment ref="AU14" authorId="0">
      <text>
        <t>Site formula: Wards and branches / stakes</t>
      </text>
    </comment>
    <comment ref="AV14" authorId="0">
      <text>
        <t>Site formula: (1973 wards and branches / stakes) - (current wards and branches / stakes)</t>
      </text>
    </comment>
    <comment ref="AW14" authorId="0">
      <text>
        <t>Site formula: Official membership / wards and branches</t>
      </text>
    </comment>
    <comment ref="AX14" authorId="0">
      <text>
        <t>Site formula: (Current members per ward and branch) - (1980 members per ward and branch)</t>
      </text>
    </comment>
    <comment ref="E15" authorId="0">
      <text>
        <t>Site formula: Official membership - prior-year official membership</t>
      </text>
    </comment>
    <comment ref="F15" authorId="0">
      <text>
        <t>Site formula: Official net growth / prior-year official membership</t>
      </text>
    </comment>
    <comment ref="G15" authorId="0">
      <text>
        <t>Site formula: (Official net growth - prior-year net growth) / prior-year net growth</t>
      </text>
    </comment>
    <comment ref="J15" authorId="0">
      <text>
        <t>Site formula: Children of record from 8 years prior * current CoR baptism rate</t>
      </text>
    </comment>
    <comment ref="K15" authorId="0">
      <text>
        <t>Site formula: (Children of record - prior-year children of record) / prior-year children of record</t>
      </text>
    </comment>
    <comment ref="L15" authorId="0">
      <text>
        <t>Site formula: Children-of-record baptisms / official net growth</t>
      </text>
    </comment>
    <comment ref="M15" authorId="0">
      <text>
        <t>Site formula: Prior-year CoR baptism rate - 0.0002</t>
      </text>
    </comment>
    <comment ref="N15" authorId="0">
      <text>
        <t>Site formula: (CoR 8 years prior - CoR baptisms) / CoR 8 years prior</t>
      </text>
    </comment>
    <comment ref="P15" authorId="0">
      <text>
        <t>Site formula: (Converts - prior-year converts) / prior-year converts</t>
      </text>
    </comment>
    <comment ref="Q15" authorId="0">
      <text>
        <t>Site formula: Converts + children-of-record baptisms</t>
      </text>
    </comment>
    <comment ref="R15" authorId="0">
      <text>
        <t>Site formula: (Current attrition - prior-year attrition) / prior-year attrition</t>
      </text>
    </comment>
    <comment ref="S15" authorId="0">
      <text>
        <t>Site formula: Membership increase - official net growth</t>
      </text>
    </comment>
    <comment ref="T15" authorId="0">
      <text>
        <t>Site formula: (Full-time missionaries - prior-year full-time missionaries) / prior-year full-time missionaries</t>
      </text>
    </comment>
    <comment ref="V15" authorId="0">
      <text>
        <t>Site formula: Full-time missionaries / official membership</t>
      </text>
    </comment>
    <comment ref="W15" authorId="0">
      <text>
        <t>Site formula: (Conv / Missionary - prior-year Conv / Missionary) / prior-year Conv / Missionary</t>
      </text>
    </comment>
    <comment ref="X15" authorId="0">
      <text>
        <t>Site formula: Converts / full-time missionaries</t>
      </text>
    </comment>
    <comment ref="Y15" authorId="0">
      <text>
        <t>Site formula: Official net growth / full-time missionaries</t>
      </text>
    </comment>
    <comment ref="Z15" authorId="0">
      <text>
        <t>Site formula: Membership increase / full-time missionaries</t>
      </text>
    </comment>
    <comment ref="AG15" authorId="0">
      <text>
        <t>Site formula: (Stakes - prior-year stakes) / prior-year stakes</t>
      </text>
    </comment>
    <comment ref="AO15" authorId="0">
      <text>
        <t>Site formula: (Wards and branches - prior-year wards and branches) / prior-year wards and branches</t>
      </text>
    </comment>
    <comment ref="AU15" authorId="0">
      <text>
        <t>Site formula: Wards and branches / stakes</t>
      </text>
    </comment>
    <comment ref="AV15" authorId="0">
      <text>
        <t>Site formula: (1973 wards and branches / stakes) - (current wards and branches / stakes)</t>
      </text>
    </comment>
    <comment ref="AW15" authorId="0">
      <text>
        <t>Site formula: Official membership / wards and branches</t>
      </text>
    </comment>
    <comment ref="AX15" authorId="0">
      <text>
        <t>Site formula: (Current members per ward and branch) - (1980 members per ward and branch)</t>
      </text>
    </comment>
    <comment ref="E16" authorId="0">
      <text>
        <t>Site formula: Official membership - prior-year official membership</t>
      </text>
    </comment>
    <comment ref="F16" authorId="0">
      <text>
        <t>Site formula: Official net growth / prior-year official membership</t>
      </text>
    </comment>
    <comment ref="G16" authorId="0">
      <text>
        <t>Site formula: (Official net growth - prior-year net growth) / prior-year net growth</t>
      </text>
    </comment>
    <comment ref="J16" authorId="0">
      <text>
        <t>Site formula: Children of record from 8 years prior * current CoR baptism rate</t>
      </text>
    </comment>
    <comment ref="K16" authorId="0">
      <text>
        <t>Site formula: (Children of record - prior-year children of record) / prior-year children of record</t>
      </text>
    </comment>
    <comment ref="L16" authorId="0">
      <text>
        <t>Site formula: Children-of-record baptisms / official net growth</t>
      </text>
    </comment>
    <comment ref="M16" authorId="0">
      <text>
        <t>Site formula: Prior-year CoR baptism rate - 0.0002</t>
      </text>
    </comment>
    <comment ref="N16" authorId="0">
      <text>
        <t>Site formula: (CoR 8 years prior - CoR baptisms) / CoR 8 years prior</t>
      </text>
    </comment>
    <comment ref="P16" authorId="0">
      <text>
        <t>Site formula: (Converts - prior-year converts) / prior-year converts</t>
      </text>
    </comment>
    <comment ref="Q16" authorId="0">
      <text>
        <t>Site formula: Converts + children-of-record baptisms</t>
      </text>
    </comment>
    <comment ref="R16" authorId="0">
      <text>
        <t>Site formula: (Current attrition - prior-year attrition) / prior-year attrition</t>
      </text>
    </comment>
    <comment ref="S16" authorId="0">
      <text>
        <t>Site formula: Membership increase - official net growth</t>
      </text>
    </comment>
    <comment ref="T16" authorId="0">
      <text>
        <t>Site formula: (Full-time missionaries - prior-year full-time missionaries) / prior-year full-time missionaries</t>
      </text>
    </comment>
    <comment ref="V16" authorId="0">
      <text>
        <t>Site formula: Full-time missionaries / official membership</t>
      </text>
    </comment>
    <comment ref="W16" authorId="0">
      <text>
        <t>Site formula: (Conv / Missionary - prior-year Conv / Missionary) / prior-year Conv / Missionary</t>
      </text>
    </comment>
    <comment ref="X16" authorId="0">
      <text>
        <t>Site formula: Converts / full-time missionaries</t>
      </text>
    </comment>
    <comment ref="Y16" authorId="0">
      <text>
        <t>Site formula: Official net growth / full-time missionaries</t>
      </text>
    </comment>
    <comment ref="Z16" authorId="0">
      <text>
        <t>Site formula: Membership increase / full-time missionaries</t>
      </text>
    </comment>
    <comment ref="AG16" authorId="0">
      <text>
        <t>Site formula: (Stakes - prior-year stakes) / prior-year stakes</t>
      </text>
    </comment>
    <comment ref="AO16" authorId="0">
      <text>
        <t>Site formula: (Wards and branches - prior-year wards and branches) / prior-year wards and branches</t>
      </text>
    </comment>
    <comment ref="AU16" authorId="0">
      <text>
        <t>Site formula: Wards and branches / stakes</t>
      </text>
    </comment>
    <comment ref="AV16" authorId="0">
      <text>
        <t>Site formula: (1973 wards and branches / stakes) - (current wards and branches / stakes)</t>
      </text>
    </comment>
    <comment ref="AW16" authorId="0">
      <text>
        <t>Site formula: Official membership / wards and branches</t>
      </text>
    </comment>
    <comment ref="AX16" authorId="0">
      <text>
        <t>Site formula: (Current members per ward and branch) - (1980 members per ward and branch)</t>
      </text>
    </comment>
    <comment ref="E17" authorId="0">
      <text>
        <t>Site formula: Official membership - prior-year official membership</t>
      </text>
    </comment>
    <comment ref="F17" authorId="0">
      <text>
        <t>Site formula: Official net growth / prior-year official membership</t>
      </text>
    </comment>
    <comment ref="G17" authorId="0">
      <text>
        <t>Site formula: (Official net growth - prior-year net growth) / prior-year net growth</t>
      </text>
    </comment>
    <comment ref="J17" authorId="0">
      <text>
        <t>Site formula: Children of record from 8 years prior * current CoR baptism rate</t>
      </text>
    </comment>
    <comment ref="K17" authorId="0">
      <text>
        <t>Site formula: (Children of record - prior-year children of record) / prior-year children of record</t>
      </text>
    </comment>
    <comment ref="L17" authorId="0">
      <text>
        <t>Site formula: Children-of-record baptisms / official net growth</t>
      </text>
    </comment>
    <comment ref="M17" authorId="0">
      <text>
        <t>Site formula: Prior-year CoR baptism rate - 0.0002</t>
      </text>
    </comment>
    <comment ref="N17" authorId="0">
      <text>
        <t>Site formula: (CoR 8 years prior - CoR baptisms) / CoR 8 years prior</t>
      </text>
    </comment>
    <comment ref="P17" authorId="0">
      <text>
        <t>Site formula: (Converts - prior-year converts) / prior-year converts</t>
      </text>
    </comment>
    <comment ref="Q17" authorId="0">
      <text>
        <t>Site formula: Converts + children-of-record baptisms</t>
      </text>
    </comment>
    <comment ref="R17" authorId="0">
      <text>
        <t>Site formula: (Current attrition - prior-year attrition) / prior-year attrition</t>
      </text>
    </comment>
    <comment ref="S17" authorId="0">
      <text>
        <t>Site formula: Membership increase - official net growth</t>
      </text>
    </comment>
    <comment ref="T17" authorId="0">
      <text>
        <t>Site formula: (Full-time missionaries - prior-year full-time missionaries) / prior-year full-time missionaries</t>
      </text>
    </comment>
    <comment ref="V17" authorId="0">
      <text>
        <t>Site formula: Full-time missionaries / official membership</t>
      </text>
    </comment>
    <comment ref="W17" authorId="0">
      <text>
        <t>Site formula: (Conv / Missionary - prior-year Conv / Missionary) / prior-year Conv / Missionary</t>
      </text>
    </comment>
    <comment ref="X17" authorId="0">
      <text>
        <t>Site formula: Converts / full-time missionaries</t>
      </text>
    </comment>
    <comment ref="Y17" authorId="0">
      <text>
        <t>Site formula: Official net growth / full-time missionaries</t>
      </text>
    </comment>
    <comment ref="Z17" authorId="0">
      <text>
        <t>Site formula: Membership increase / full-time missionaries</t>
      </text>
    </comment>
    <comment ref="AG17" authorId="0">
      <text>
        <t>Site formula: (Stakes - prior-year stakes) / prior-year stakes</t>
      </text>
    </comment>
    <comment ref="AO17" authorId="0">
      <text>
        <t>Site formula: (Wards and branches - prior-year wards and branches) / prior-year wards and branches</t>
      </text>
    </comment>
    <comment ref="AU17" authorId="0">
      <text>
        <t>Site formula: Wards and branches / stakes</t>
      </text>
    </comment>
    <comment ref="AV17" authorId="0">
      <text>
        <t>Site formula: (1973 wards and branches / stakes) - (current wards and branches / stakes)</t>
      </text>
    </comment>
    <comment ref="AW17" authorId="0">
      <text>
        <t>Site formula: Official membership / wards and branches</t>
      </text>
    </comment>
    <comment ref="AX17" authorId="0">
      <text>
        <t>Site formula: (Current members per ward and branch) - (1980 members per ward and branch)</t>
      </text>
    </comment>
    <comment ref="DR17" authorId="0">
      <text>
        <t>Site formula: round(B18*0.004556,0)</t>
      </text>
    </comment>
    <comment ref="E18" authorId="0">
      <text>
        <t>Site formula: Official membership - prior-year official membership</t>
      </text>
    </comment>
    <comment ref="F18" authorId="0">
      <text>
        <t>Site formula: Official net growth / prior-year official membership</t>
      </text>
    </comment>
    <comment ref="G18" authorId="0">
      <text>
        <t>Site formula: (Official net growth - prior-year net growth) / prior-year net growth</t>
      </text>
    </comment>
    <comment ref="J18" authorId="0">
      <text>
        <t>Site formula: Children of record from 8 years prior * current CoR baptism rate</t>
      </text>
    </comment>
    <comment ref="K18" authorId="0">
      <text>
        <t>Site formula: (Children of record - prior-year children of record) / prior-year children of record</t>
      </text>
    </comment>
    <comment ref="L18" authorId="0">
      <text>
        <t>Site formula: Children-of-record baptisms / official net growth</t>
      </text>
    </comment>
    <comment ref="M18" authorId="0">
      <text>
        <t>Site formula: Prior-year CoR baptism rate - 0.0002</t>
      </text>
    </comment>
    <comment ref="N18" authorId="0">
      <text>
        <t>Site formula: (CoR 8 years prior - CoR baptisms) / CoR 8 years prior</t>
      </text>
    </comment>
    <comment ref="P18" authorId="0">
      <text>
        <t>Site formula: (Converts - prior-year converts) / prior-year converts</t>
      </text>
    </comment>
    <comment ref="Q18" authorId="0">
      <text>
        <t>Site formula: Converts + children-of-record baptisms</t>
      </text>
    </comment>
    <comment ref="R18" authorId="0">
      <text>
        <t>Site formula: (Current attrition - prior-year attrition) / prior-year attrition</t>
      </text>
    </comment>
    <comment ref="S18" authorId="0">
      <text>
        <t>Site formula: Membership increase - official net growth</t>
      </text>
    </comment>
    <comment ref="T18" authorId="0">
      <text>
        <t>Site formula: (Full-time missionaries - prior-year full-time missionaries) / prior-year full-time missionaries</t>
      </text>
    </comment>
    <comment ref="V18" authorId="0">
      <text>
        <t>Site formula: Full-time missionaries / official membership</t>
      </text>
    </comment>
    <comment ref="W18" authorId="0">
      <text>
        <t>Site formula: (Conv / Missionary - prior-year Conv / Missionary) / prior-year Conv / Missionary</t>
      </text>
    </comment>
    <comment ref="X18" authorId="0">
      <text>
        <t>Site formula: Converts / full-time missionaries</t>
      </text>
    </comment>
    <comment ref="Y18" authorId="0">
      <text>
        <t>Site formula: Official net growth / full-time missionaries</t>
      </text>
    </comment>
    <comment ref="Z18" authorId="0">
      <text>
        <t>Site formula: Membership increase / full-time missionaries</t>
      </text>
    </comment>
    <comment ref="AG18" authorId="0">
      <text>
        <t>Site formula: (Stakes - prior-year stakes) / prior-year stakes</t>
      </text>
    </comment>
    <comment ref="AO18" authorId="0">
      <text>
        <t>Site formula: (Wards and branches - prior-year wards and branches) / prior-year wards and branches</t>
      </text>
    </comment>
    <comment ref="AW18" authorId="0">
      <text>
        <t>Site formula: Official membership / wards and branches</t>
      </text>
    </comment>
    <comment ref="AX18" authorId="0">
      <text>
        <t>Site formula: (Current members per ward and branch) - (1980 members per ward and branch)</t>
      </text>
    </comment>
    <comment ref="E19" authorId="0">
      <text>
        <t>Site formula: Official membership - prior-year official membership</t>
      </text>
    </comment>
    <comment ref="F19" authorId="0">
      <text>
        <t>Site formula: Official net growth / prior-year official membership</t>
      </text>
    </comment>
    <comment ref="G19" authorId="0">
      <text>
        <t>Site formula: (Official net growth - prior-year net growth) / prior-year net growth</t>
      </text>
    </comment>
    <comment ref="J19" authorId="0">
      <text>
        <t>Site formula: Children of record from 8 years prior * current CoR baptism rate</t>
      </text>
    </comment>
    <comment ref="K19" authorId="0">
      <text>
        <t>Site formula: (Children of record - prior-year children of record) / prior-year children of record</t>
      </text>
    </comment>
    <comment ref="L19" authorId="0">
      <text>
        <t>Site formula: Children-of-record baptisms / official net growth</t>
      </text>
    </comment>
    <comment ref="M19" authorId="0">
      <text>
        <t>Site formula: Prior-year CoR baptism rate - 0.0002</t>
      </text>
    </comment>
    <comment ref="N19" authorId="0">
      <text>
        <t>Site formula: (CoR 8 years prior - CoR baptisms) / CoR 8 years prior</t>
      </text>
    </comment>
    <comment ref="P19" authorId="0">
      <text>
        <t>Site formula: (Converts - prior-year converts) / prior-year converts</t>
      </text>
    </comment>
    <comment ref="Q19" authorId="0">
      <text>
        <t>Site formula: Converts + children-of-record baptisms</t>
      </text>
    </comment>
    <comment ref="R19" authorId="0">
      <text>
        <t>Site formula: (Current attrition - prior-year attrition) / prior-year attrition</t>
      </text>
    </comment>
    <comment ref="S19" authorId="0">
      <text>
        <t>Site formula: Membership increase - official net growth</t>
      </text>
    </comment>
    <comment ref="T19" authorId="0">
      <text>
        <t>Site formula: (Full-time missionaries - prior-year full-time missionaries) / prior-year full-time missionaries</t>
      </text>
    </comment>
    <comment ref="V19" authorId="0">
      <text>
        <t>Site formula: Full-time missionaries / official membership</t>
      </text>
    </comment>
    <comment ref="W19" authorId="0">
      <text>
        <t>Site formula: (Conv / Missionary - prior-year Conv / Missionary) / prior-year Conv / Missionary</t>
      </text>
    </comment>
    <comment ref="X19" authorId="0">
      <text>
        <t>Site formula: Converts / full-time missionaries</t>
      </text>
    </comment>
    <comment ref="Y19" authorId="0">
      <text>
        <t>Site formula: Official net growth / full-time missionaries</t>
      </text>
    </comment>
    <comment ref="Z19" authorId="0">
      <text>
        <t>Site formula: Membership increase / full-time missionaries</t>
      </text>
    </comment>
    <comment ref="AO19" authorId="0">
      <text>
        <t>Site formula: (Wards and branches - prior-year wards and branches) / prior-year wards and branches</t>
      </text>
    </comment>
    <comment ref="AU19" authorId="0">
      <text>
        <t>Site formula: Wards and branches / stakes</t>
      </text>
    </comment>
    <comment ref="AV19" authorId="0">
      <text>
        <t>Site formula: (1973 wards and branches / stakes) - (current wards and branches / stakes)</t>
      </text>
    </comment>
    <comment ref="AW19" authorId="0">
      <text>
        <t>Site formula: Official membership / wards and branches</t>
      </text>
    </comment>
    <comment ref="AX19" authorId="0">
      <text>
        <t>Site formula: (Current members per ward and branch) - (1980 members per ward and branch)</t>
      </text>
    </comment>
    <comment ref="E20" authorId="0">
      <text>
        <t>Site formula: Official membership - prior-year official membership</t>
      </text>
    </comment>
    <comment ref="F20" authorId="0">
      <text>
        <t>Site formula: Official net growth / prior-year official membership</t>
      </text>
    </comment>
    <comment ref="G20" authorId="0">
      <text>
        <t>Site formula: (Official net growth - prior-year net growth) / prior-year net growth</t>
      </text>
    </comment>
    <comment ref="J20" authorId="0">
      <text>
        <t>Site formula: Children of record from 8 years prior * current CoR baptism rate</t>
      </text>
    </comment>
    <comment ref="K20" authorId="0">
      <text>
        <t>Site formula: (Children of record - prior-year children of record) / prior-year children of record</t>
      </text>
    </comment>
    <comment ref="L20" authorId="0">
      <text>
        <t>Site formula: Children-of-record baptisms / official net growth</t>
      </text>
    </comment>
    <comment ref="M20" authorId="0">
      <text>
        <t>Site formula: Prior-year CoR baptism rate - 0.0002</t>
      </text>
    </comment>
    <comment ref="N20" authorId="0">
      <text>
        <t>Site formula: (CoR 8 years prior - CoR baptisms) / CoR 8 years prior</t>
      </text>
    </comment>
    <comment ref="P20" authorId="0">
      <text>
        <t>Site formula: (Converts - prior-year converts) / prior-year converts</t>
      </text>
    </comment>
    <comment ref="Q20" authorId="0">
      <text>
        <t>Site formula: Converts + children-of-record baptisms</t>
      </text>
    </comment>
    <comment ref="R20" authorId="0">
      <text>
        <t>Site formula: (Current attrition - prior-year attrition) / prior-year attrition</t>
      </text>
    </comment>
    <comment ref="S20" authorId="0">
      <text>
        <t>Site formula: Membership increase - official net growth</t>
      </text>
    </comment>
    <comment ref="T20" authorId="0">
      <text>
        <t>Site formula: (Full-time missionaries - prior-year full-time missionaries) / prior-year full-time missionaries</t>
      </text>
    </comment>
    <comment ref="V20" authorId="0">
      <text>
        <t>Site formula: Full-time missionaries / official membership</t>
      </text>
    </comment>
    <comment ref="W20" authorId="0">
      <text>
        <t>Site formula: (Conv / Missionary - prior-year Conv / Missionary) / prior-year Conv / Missionary</t>
      </text>
    </comment>
    <comment ref="X20" authorId="0">
      <text>
        <t>Site formula: Converts / full-time missionaries</t>
      </text>
    </comment>
    <comment ref="Y20" authorId="0">
      <text>
        <t>Site formula: Official net growth / full-time missionaries</t>
      </text>
    </comment>
    <comment ref="Z20" authorId="0">
      <text>
        <t>Site formula: Membership increase / full-time missionaries</t>
      </text>
    </comment>
    <comment ref="AG20" authorId="0">
      <text>
        <t>Site formula: (Stakes - prior-year stakes) / prior-year stakes</t>
      </text>
    </comment>
    <comment ref="AO20" authorId="0">
      <text>
        <t>Site formula: (Wards and branches - prior-year wards and branches) / prior-year wards and branches</t>
      </text>
    </comment>
    <comment ref="AU20" authorId="0">
      <text>
        <t>Site formula: Wards and branches / stakes</t>
      </text>
    </comment>
    <comment ref="AV20" authorId="0">
      <text>
        <t>Site formula: (1973 wards and branches / stakes) - (current wards and branches / stakes)</t>
      </text>
    </comment>
    <comment ref="AW20" authorId="0">
      <text>
        <t>Site formula: Official membership / wards and branches</t>
      </text>
    </comment>
    <comment ref="AX20" authorId="0">
      <text>
        <t>Site formula: (Current members per ward and branch) - (1980 members per ward and branch)</t>
      </text>
    </comment>
    <comment ref="CW20" authorId="0">
      <text>
        <t>Site formula: round(H6+(sum(G6:G13)/8)+(sum(E14:E21)*0.0133),0)</t>
      </text>
    </comment>
    <comment ref="CX20" authorId="0">
      <text>
        <t>Site formula: round(H5+(sum(G5:G12)/8)+(sum(E13:E21)*0.0133),0)</t>
      </text>
    </comment>
    <comment ref="CY20" authorId="0">
      <text>
        <t>Site formula: round(H4+(sum(G4:G11)/8)+(sum(E12:E21)*0.0133),0)</t>
      </text>
    </comment>
    <comment ref="CZ20" authorId="0">
      <text>
        <t>Site formula: round(H3+(sum(G3:G10)/8)+(sum(E11:E21)*0.0133),0)</t>
      </text>
    </comment>
    <comment ref="DA20" authorId="0">
      <text>
        <t>Site formula: round(H2+(sum(G2:G9)/8)+(sum(E10:E21)*0.0133),0)</t>
      </text>
    </comment>
    <comment ref="DR20" authorId="0">
      <text>
        <t>Site formula: round(B21*0.004556,0)</t>
      </text>
    </comment>
    <comment ref="E21" authorId="0">
      <text>
        <t>Site formula: Official membership - prior-year official membership</t>
      </text>
    </comment>
    <comment ref="F21" authorId="0">
      <text>
        <t>Site formula: Official net growth / prior-year official membership</t>
      </text>
    </comment>
    <comment ref="G21" authorId="0">
      <text>
        <t>Site formula: (Official net growth - prior-year net growth) / prior-year net growth</t>
      </text>
    </comment>
    <comment ref="J21" authorId="0">
      <text>
        <t>Site formula: Children of record from 8 years prior * current CoR baptism rate</t>
      </text>
    </comment>
    <comment ref="K21" authorId="0">
      <text>
        <t>Site formula: (Children of record - prior-year children of record) / prior-year children of record</t>
      </text>
    </comment>
    <comment ref="L21" authorId="0">
      <text>
        <t>Site formula: Children-of-record baptisms / official net growth</t>
      </text>
    </comment>
    <comment ref="M21" authorId="0">
      <text>
        <t>Site formula: Prior-year CoR baptism rate - 0.0002</t>
      </text>
    </comment>
    <comment ref="N21" authorId="0">
      <text>
        <t>Site formula: (CoR 8 years prior - CoR baptisms) / CoR 8 years prior</t>
      </text>
    </comment>
    <comment ref="P21" authorId="0">
      <text>
        <t>Site formula: (Converts - prior-year converts) / prior-year converts</t>
      </text>
    </comment>
    <comment ref="Q21" authorId="0">
      <text>
        <t>Site formula: Converts + children-of-record baptisms</t>
      </text>
    </comment>
    <comment ref="R21" authorId="0">
      <text>
        <t>Site formula: (Current attrition - prior-year attrition) / prior-year attrition</t>
      </text>
    </comment>
    <comment ref="S21" authorId="0">
      <text>
        <t>Site formula: Membership increase - official net growth</t>
      </text>
    </comment>
    <comment ref="T21" authorId="0">
      <text>
        <t>Site formula: (Full-time missionaries - prior-year full-time missionaries) / prior-year full-time missionaries</t>
      </text>
    </comment>
    <comment ref="V21" authorId="0">
      <text>
        <t>Site formula: Full-time missionaries / official membership</t>
      </text>
    </comment>
    <comment ref="W21" authorId="0">
      <text>
        <t>Site formula: (Conv / Missionary - prior-year Conv / Missionary) / prior-year Conv / Missionary</t>
      </text>
    </comment>
    <comment ref="X21" authorId="0">
      <text>
        <t>Site formula: Converts / full-time missionaries</t>
      </text>
    </comment>
    <comment ref="Y21" authorId="0">
      <text>
        <t>Site formula: Official net growth / full-time missionaries</t>
      </text>
    </comment>
    <comment ref="Z21" authorId="0">
      <text>
        <t>Site formula: Membership increase / full-time missionaries</t>
      </text>
    </comment>
    <comment ref="AG21" authorId="0">
      <text>
        <t>Site formula: (Stakes - prior-year stakes) / prior-year stakes</t>
      </text>
    </comment>
    <comment ref="AO21" authorId="0">
      <text>
        <t>Site formula: (Wards and branches - prior-year wards and branches) / prior-year wards and branches</t>
      </text>
    </comment>
    <comment ref="AU21" authorId="0">
      <text>
        <t>Site formula: Wards and branches / stakes</t>
      </text>
    </comment>
    <comment ref="AV21" authorId="0">
      <text>
        <t>Site formula: (1973 wards and branches / stakes) - (current wards and branches / stakes)</t>
      </text>
    </comment>
    <comment ref="AW21" authorId="0">
      <text>
        <t>Site formula: Official membership / wards and branches</t>
      </text>
    </comment>
    <comment ref="AX21" authorId="0">
      <text>
        <t>Site formula: (Current members per ward and branch) - (1980 members per ward and branch)</t>
      </text>
    </comment>
    <comment ref="E22" authorId="0">
      <text>
        <t>Site formula: Official membership - prior-year official membership</t>
      </text>
    </comment>
    <comment ref="F22" authorId="0">
      <text>
        <t>Site formula: Official net growth / prior-year official membership</t>
      </text>
    </comment>
    <comment ref="G22" authorId="0">
      <text>
        <t>Site formula: (Official net growth - prior-year net growth) / prior-year net growth</t>
      </text>
    </comment>
    <comment ref="J22" authorId="0">
      <text>
        <t>Site formula: Children of record from 8 years prior * current CoR baptism rate</t>
      </text>
    </comment>
    <comment ref="K22" authorId="0">
      <text>
        <t>Site formula: (Children of record - prior-year children of record) / prior-year children of record</t>
      </text>
    </comment>
    <comment ref="L22" authorId="0">
      <text>
        <t>Site formula: Children-of-record baptisms / official net growth</t>
      </text>
    </comment>
    <comment ref="M22" authorId="0">
      <text>
        <t>Site formula: Prior-year CoR baptism rate - 0.0002</t>
      </text>
    </comment>
    <comment ref="N22" authorId="0">
      <text>
        <t>Site formula: (CoR 8 years prior - CoR baptisms) / CoR 8 years prior</t>
      </text>
    </comment>
    <comment ref="P22" authorId="0">
      <text>
        <t>Site formula: (Converts - prior-year converts) / prior-year converts</t>
      </text>
    </comment>
    <comment ref="Q22" authorId="0">
      <text>
        <t>Site formula: Converts + children-of-record baptisms</t>
      </text>
    </comment>
    <comment ref="R22" authorId="0">
      <text>
        <t>Site formula: (Current attrition - prior-year attrition) / prior-year attrition</t>
      </text>
    </comment>
    <comment ref="S22" authorId="0">
      <text>
        <t>Site formula: Membership increase - official net growth</t>
      </text>
    </comment>
    <comment ref="T22" authorId="0">
      <text>
        <t>Site formula: (Full-time missionaries - prior-year full-time missionaries) / prior-year full-time missionaries</t>
      </text>
    </comment>
    <comment ref="V22" authorId="0">
      <text>
        <t>Site formula: Full-time missionaries / official membership</t>
      </text>
    </comment>
    <comment ref="W22" authorId="0">
      <text>
        <t>Site formula: (Conv / Missionary - prior-year Conv / Missionary) / prior-year Conv / Missionary</t>
      </text>
    </comment>
    <comment ref="X22" authorId="0">
      <text>
        <t>Site formula: Converts / full-time missionaries</t>
      </text>
    </comment>
    <comment ref="Y22" authorId="0">
      <text>
        <t>Site formula: Official net growth / full-time missionaries</t>
      </text>
    </comment>
    <comment ref="Z22" authorId="0">
      <text>
        <t>Site formula: Membership increase / full-time missionaries</t>
      </text>
    </comment>
    <comment ref="AG22" authorId="0">
      <text>
        <t>Site formula: (Stakes - prior-year stakes) / prior-year stakes</t>
      </text>
    </comment>
    <comment ref="AO22" authorId="0">
      <text>
        <t>Site formula: (Wards and branches - prior-year wards and branches) / prior-year wards and branches</t>
      </text>
    </comment>
    <comment ref="AU22" authorId="0">
      <text>
        <t>Site formula: Wards and branches / stakes</t>
      </text>
    </comment>
    <comment ref="AV22" authorId="0">
      <text>
        <t>Site formula: (1973 wards and branches / stakes) - (current wards and branches / stakes)</t>
      </text>
    </comment>
    <comment ref="AW22" authorId="0">
      <text>
        <t>Site formula: Official membership / wards and branches</t>
      </text>
    </comment>
    <comment ref="AX22" authorId="0">
      <text>
        <t>Site formula: (Current members per ward and branch) - (1980 members per ward and branch)</t>
      </text>
    </comment>
    <comment ref="E23" authorId="0">
      <text>
        <t>Site formula: Official membership - prior-year official membership</t>
      </text>
    </comment>
    <comment ref="F23" authorId="0">
      <text>
        <t>Site formula: Official net growth / prior-year official membership</t>
      </text>
    </comment>
    <comment ref="G23" authorId="0">
      <text>
        <t>Site formula: (Official net growth - prior-year net growth) / prior-year net growth</t>
      </text>
    </comment>
    <comment ref="J23" authorId="0">
      <text>
        <t>Site formula: Children of record from 8 years prior * current CoR baptism rate</t>
      </text>
    </comment>
    <comment ref="K23" authorId="0">
      <text>
        <t>Site formula: (Children of record - prior-year children of record) / prior-year children of record</t>
      </text>
    </comment>
    <comment ref="L23" authorId="0">
      <text>
        <t>Site formula: Children-of-record baptisms / official net growth</t>
      </text>
    </comment>
    <comment ref="M23" authorId="0">
      <text>
        <t>Site formula: Prior-year CoR baptism rate - 0.0002</t>
      </text>
    </comment>
    <comment ref="N23" authorId="0">
      <text>
        <t>Site formula: (CoR 8 years prior - CoR baptisms) / CoR 8 years prior</t>
      </text>
    </comment>
    <comment ref="P23" authorId="0">
      <text>
        <t>Site formula: (Converts - prior-year converts) / prior-year converts</t>
      </text>
    </comment>
    <comment ref="Q23" authorId="0">
      <text>
        <t>Site formula: Converts + children-of-record baptisms</t>
      </text>
    </comment>
    <comment ref="R23" authorId="0">
      <text>
        <t>Site formula: (Current attrition - prior-year attrition) / prior-year attrition</t>
      </text>
    </comment>
    <comment ref="S23" authorId="0">
      <text>
        <t>Site formula: Membership increase - official net growth</t>
      </text>
    </comment>
    <comment ref="T23" authorId="0">
      <text>
        <t>Site formula: (Full-time missionaries - prior-year full-time missionaries) / prior-year full-time missionaries</t>
      </text>
    </comment>
    <comment ref="V23" authorId="0">
      <text>
        <t>Site formula: Full-time missionaries / official membership</t>
      </text>
    </comment>
    <comment ref="W23" authorId="0">
      <text>
        <t>Site formula: (Conv / Missionary - prior-year Conv / Missionary) / prior-year Conv / Missionary</t>
      </text>
    </comment>
    <comment ref="X23" authorId="0">
      <text>
        <t>Site formula: Converts / full-time missionaries</t>
      </text>
    </comment>
    <comment ref="Y23" authorId="0">
      <text>
        <t>Site formula: Official net growth / full-time missionaries</t>
      </text>
    </comment>
    <comment ref="Z23" authorId="0">
      <text>
        <t>Site formula: Membership increase / full-time missionaries</t>
      </text>
    </comment>
    <comment ref="AG23" authorId="0">
      <text>
        <t>Site formula: (Stakes - prior-year stakes) / prior-year stakes</t>
      </text>
    </comment>
    <comment ref="AO23" authorId="0">
      <text>
        <t>Site formula: (Wards and branches - prior-year wards and branches) / prior-year wards and branches</t>
      </text>
    </comment>
    <comment ref="AU23" authorId="0">
      <text>
        <t>Site formula: Wards and branches / stakes</t>
      </text>
    </comment>
    <comment ref="AV23" authorId="0">
      <text>
        <t>Site formula: (1973 wards and branches / stakes) - (current wards and branches / stakes)</t>
      </text>
    </comment>
    <comment ref="AW23" authorId="0">
      <text>
        <t>Site formula: Official membership / wards and branches</t>
      </text>
    </comment>
    <comment ref="AX23" authorId="0">
      <text>
        <t>Site formula: (Current members per ward and branch) - (1980 members per ward and branch)</t>
      </text>
    </comment>
    <comment ref="CA23" authorId="0">
      <text>
        <t>Site formula: round($K$23+((A24-$A$23)*($K$33-$K$23)/($A$33-$A$23)),1)</t>
      </text>
    </comment>
    <comment ref="CC23" authorId="0">
      <text>
        <t>Site formula: $M$23+((A24-$A$23)*($M$33-$M$23)/($A$33-$A$23))</t>
      </text>
    </comment>
    <comment ref="CD23" authorId="0">
      <text>
        <t>Site formula: round($N$23+((A24-$A$23)*($N$33-$N$23)/($A$33-$A$23)),4)</t>
      </text>
    </comment>
    <comment ref="E24" authorId="0">
      <text>
        <t>Site formula: Official membership - prior-year official membership</t>
      </text>
    </comment>
    <comment ref="F24" authorId="0">
      <text>
        <t>Site formula: Official net growth / prior-year official membership</t>
      </text>
    </comment>
    <comment ref="G24" authorId="0">
      <text>
        <t>Site formula: (Official net growth - prior-year net growth) / prior-year net growth</t>
      </text>
    </comment>
    <comment ref="J24" authorId="0">
      <text>
        <t>Site formula: Children of record from 8 years prior * current CoR baptism rate</t>
      </text>
    </comment>
    <comment ref="K24" authorId="0">
      <text>
        <t>Site formula: (Children of record - prior-year children of record) / prior-year children of record</t>
      </text>
    </comment>
    <comment ref="L24" authorId="0">
      <text>
        <t>Site formula: Children-of-record baptisms / official net growth</t>
      </text>
    </comment>
    <comment ref="M24" authorId="0">
      <text>
        <t>Site formula: Prior-year CoR baptism rate - 0.0002</t>
      </text>
    </comment>
    <comment ref="N24" authorId="0">
      <text>
        <t>Site formula: (CoR 8 years prior - CoR baptisms) / CoR 8 years prior</t>
      </text>
    </comment>
    <comment ref="P24" authorId="0">
      <text>
        <t>Site formula: (Converts - prior-year converts) / prior-year converts</t>
      </text>
    </comment>
    <comment ref="Q24" authorId="0">
      <text>
        <t>Site formula: Converts + children-of-record baptisms</t>
      </text>
    </comment>
    <comment ref="R24" authorId="0">
      <text>
        <t>Site formula: (Current attrition - prior-year attrition) / prior-year attrition</t>
      </text>
    </comment>
    <comment ref="S24" authorId="0">
      <text>
        <t>Site formula: Membership increase - official net growth</t>
      </text>
    </comment>
    <comment ref="T24" authorId="0">
      <text>
        <t>Site formula: (Full-time missionaries - prior-year full-time missionaries) / prior-year full-time missionaries</t>
      </text>
    </comment>
    <comment ref="V24" authorId="0">
      <text>
        <t>Site formula: Full-time missionaries / official membership</t>
      </text>
    </comment>
    <comment ref="W24" authorId="0">
      <text>
        <t>Site formula: (Conv / Missionary - prior-year Conv / Missionary) / prior-year Conv / Missionary</t>
      </text>
    </comment>
    <comment ref="X24" authorId="0">
      <text>
        <t>Site formula: Converts / full-time missionaries</t>
      </text>
    </comment>
    <comment ref="Y24" authorId="0">
      <text>
        <t>Site formula: Official net growth / full-time missionaries</t>
      </text>
    </comment>
    <comment ref="Z24" authorId="0">
      <text>
        <t>Site formula: Membership increase / full-time missionaries</t>
      </text>
    </comment>
    <comment ref="AG24" authorId="0">
      <text>
        <t>Site formula: (Stakes - prior-year stakes) / prior-year stakes</t>
      </text>
    </comment>
    <comment ref="AO24" authorId="0">
      <text>
        <t>Site formula: (Wards and branches - prior-year wards and branches) / prior-year wards and branches</t>
      </text>
    </comment>
    <comment ref="AU24" authorId="0">
      <text>
        <t>Site formula: Wards and branches / stakes</t>
      </text>
    </comment>
    <comment ref="AV24" authorId="0">
      <text>
        <t>Site formula: (1973 wards and branches / stakes) - (current wards and branches / stakes)</t>
      </text>
    </comment>
    <comment ref="AW24" authorId="0">
      <text>
        <t>Site formula: Official membership / wards and branches</t>
      </text>
    </comment>
    <comment ref="AX24" authorId="0">
      <text>
        <t>Site formula: (Current members per ward and branch) - (1980 members per ward and branch)</t>
      </text>
    </comment>
    <comment ref="E25" authorId="0">
      <text>
        <t>Site formula: Official membership - prior-year official membership</t>
      </text>
    </comment>
    <comment ref="F25" authorId="0">
      <text>
        <t>Site formula: Official net growth / prior-year official membership</t>
      </text>
    </comment>
    <comment ref="G25" authorId="0">
      <text>
        <t>Site formula: (Official net growth - prior-year net growth) / prior-year net growth</t>
      </text>
    </comment>
    <comment ref="J25" authorId="0">
      <text>
        <t>Site formula: Children of record from 8 years prior * current CoR baptism rate</t>
      </text>
    </comment>
    <comment ref="K25" authorId="0">
      <text>
        <t>Site formula: (Children of record - prior-year children of record) / prior-year children of record</t>
      </text>
    </comment>
    <comment ref="L25" authorId="0">
      <text>
        <t>Site formula: Children-of-record baptisms / official net growth</t>
      </text>
    </comment>
    <comment ref="M25" authorId="0">
      <text>
        <t>Site formula: Prior-year CoR baptism rate - 0.0002</t>
      </text>
    </comment>
    <comment ref="N25" authorId="0">
      <text>
        <t>Site formula: (CoR 8 years prior - CoR baptisms) / CoR 8 years prior</t>
      </text>
    </comment>
    <comment ref="P25" authorId="0">
      <text>
        <t>Site formula: (Converts - prior-year converts) / prior-year converts</t>
      </text>
    </comment>
    <comment ref="Q25" authorId="0">
      <text>
        <t>Site formula: Converts + children-of-record baptisms</t>
      </text>
    </comment>
    <comment ref="R25" authorId="0">
      <text>
        <t>Site formula: (Current attrition - prior-year attrition) / prior-year attrition</t>
      </text>
    </comment>
    <comment ref="S25" authorId="0">
      <text>
        <t>Site formula: Membership increase - official net growth</t>
      </text>
    </comment>
    <comment ref="T25" authorId="0">
      <text>
        <t>Site formula: (Full-time missionaries - prior-year full-time missionaries) / prior-year full-time missionaries</t>
      </text>
    </comment>
    <comment ref="V25" authorId="0">
      <text>
        <t>Site formula: Full-time missionaries / official membership</t>
      </text>
    </comment>
    <comment ref="W25" authorId="0">
      <text>
        <t>Site formula: (Conv / Missionary - prior-year Conv / Missionary) / prior-year Conv / Missionary</t>
      </text>
    </comment>
    <comment ref="X25" authorId="0">
      <text>
        <t>Site formula: Converts / full-time missionaries</t>
      </text>
    </comment>
    <comment ref="Y25" authorId="0">
      <text>
        <t>Site formula: Official net growth / full-time missionaries</t>
      </text>
    </comment>
    <comment ref="Z25" authorId="0">
      <text>
        <t>Site formula: Membership increase / full-time missionaries</t>
      </text>
    </comment>
    <comment ref="AG25" authorId="0">
      <text>
        <t>Site formula: (Stakes - prior-year stakes) / prior-year stakes</t>
      </text>
    </comment>
    <comment ref="AO25" authorId="0">
      <text>
        <t>Site formula: (Wards and branches - prior-year wards and branches) / prior-year wards and branches</t>
      </text>
    </comment>
    <comment ref="AU25" authorId="0">
      <text>
        <t>Site formula: Wards and branches / stakes</t>
      </text>
    </comment>
    <comment ref="AV25" authorId="0">
      <text>
        <t>Site formula: (1973 wards and branches / stakes) - (current wards and branches / stakes)</t>
      </text>
    </comment>
    <comment ref="AW25" authorId="0">
      <text>
        <t>Site formula: Official membership / wards and branches</t>
      </text>
    </comment>
    <comment ref="AX25" authorId="0">
      <text>
        <t>Site formula: (Current members per ward and branch) - (1980 members per ward and branch)</t>
      </text>
    </comment>
    <comment ref="DR25" authorId="0">
      <text>
        <t>Site formula: round(B26*0.004556,0)</t>
      </text>
    </comment>
    <comment ref="E26" authorId="0">
      <text>
        <t>Site formula: Official membership - prior-year official membership</t>
      </text>
    </comment>
    <comment ref="F26" authorId="0">
      <text>
        <t>Site formula: Official net growth / prior-year official membership</t>
      </text>
    </comment>
    <comment ref="G26" authorId="0">
      <text>
        <t>Site formula: (Official net growth - prior-year net growth) / prior-year net growth</t>
      </text>
    </comment>
    <comment ref="J26" authorId="0">
      <text>
        <t>Site formula: Children of record from 8 years prior * current CoR baptism rate</t>
      </text>
    </comment>
    <comment ref="K26" authorId="0">
      <text>
        <t>Site formula: (Children of record - prior-year children of record) / prior-year children of record</t>
      </text>
    </comment>
    <comment ref="L26" authorId="0">
      <text>
        <t>Site formula: Children-of-record baptisms / official net growth</t>
      </text>
    </comment>
    <comment ref="M26" authorId="0">
      <text>
        <t>Site formula: Prior-year CoR baptism rate - 0.0002</t>
      </text>
    </comment>
    <comment ref="N26" authorId="0">
      <text>
        <t>Site formula: (CoR 8 years prior - CoR baptisms) / CoR 8 years prior</t>
      </text>
    </comment>
    <comment ref="P26" authorId="0">
      <text>
        <t>Site formula: (Converts - prior-year converts) / prior-year converts</t>
      </text>
    </comment>
    <comment ref="Q26" authorId="0">
      <text>
        <t>Site formula: Converts + children-of-record baptisms</t>
      </text>
    </comment>
    <comment ref="R26" authorId="0">
      <text>
        <t>Site formula: (Current attrition - prior-year attrition) / prior-year attrition</t>
      </text>
    </comment>
    <comment ref="S26" authorId="0">
      <text>
        <t>Site formula: Membership increase - official net growth</t>
      </text>
    </comment>
    <comment ref="T26" authorId="0">
      <text>
        <t>Site formula: (Full-time missionaries - prior-year full-time missionaries) / prior-year full-time missionaries</t>
      </text>
    </comment>
    <comment ref="V26" authorId="0">
      <text>
        <t>Site formula: Full-time missionaries / official membership</t>
      </text>
    </comment>
    <comment ref="W26" authorId="0">
      <text>
        <t>Site formula: (Conv / Missionary - prior-year Conv / Missionary) / prior-year Conv / Missionary</t>
      </text>
    </comment>
    <comment ref="X26" authorId="0">
      <text>
        <t>Site formula: Converts / full-time missionaries</t>
      </text>
    </comment>
    <comment ref="Y26" authorId="0">
      <text>
        <t>Site formula: Official net growth / full-time missionaries</t>
      </text>
    </comment>
    <comment ref="Z26" authorId="0">
      <text>
        <t>Site formula: Membership increase / full-time missionaries</t>
      </text>
    </comment>
    <comment ref="AG26" authorId="0">
      <text>
        <t>Site formula: (Stakes - prior-year stakes) / prior-year stakes</t>
      </text>
    </comment>
    <comment ref="AO26" authorId="0">
      <text>
        <t>Site formula: (Wards and branches - prior-year wards and branches) / prior-year wards and branches</t>
      </text>
    </comment>
    <comment ref="AU26" authorId="0">
      <text>
        <t>Site formula: Wards and branches / stakes</t>
      </text>
    </comment>
    <comment ref="AV26" authorId="0">
      <text>
        <t>Site formula: (1973 wards and branches / stakes) - (current wards and branches / stakes)</t>
      </text>
    </comment>
    <comment ref="AW26" authorId="0">
      <text>
        <t>Site formula: Official membership / wards and branches</t>
      </text>
    </comment>
    <comment ref="AX26" authorId="0">
      <text>
        <t>Site formula: (Current members per ward and branch) - (1980 members per ward and branch)</t>
      </text>
    </comment>
    <comment ref="E27" authorId="0">
      <text>
        <t>Site formula: Official membership - prior-year official membership</t>
      </text>
    </comment>
    <comment ref="F27" authorId="0">
      <text>
        <t>Site formula: Official net growth / prior-year official membership</t>
      </text>
    </comment>
    <comment ref="G27" authorId="0">
      <text>
        <t>Site formula: (Official net growth - prior-year net growth) / prior-year net growth</t>
      </text>
    </comment>
    <comment ref="J27" authorId="0">
      <text>
        <t>Site formula: Children of record from 8 years prior * current CoR baptism rate</t>
      </text>
    </comment>
    <comment ref="K27" authorId="0">
      <text>
        <t>Site formula: (Children of record - prior-year children of record) / prior-year children of record</t>
      </text>
    </comment>
    <comment ref="L27" authorId="0">
      <text>
        <t>Site formula: Children-of-record baptisms / official net growth</t>
      </text>
    </comment>
    <comment ref="M27" authorId="0">
      <text>
        <t>Site formula: Prior-year CoR baptism rate - 0.0002</t>
      </text>
    </comment>
    <comment ref="N27" authorId="0">
      <text>
        <t>Site formula: (CoR 8 years prior - CoR baptisms) / CoR 8 years prior</t>
      </text>
    </comment>
    <comment ref="P27" authorId="0">
      <text>
        <t>Site formula: (Converts - prior-year converts) / prior-year converts</t>
      </text>
    </comment>
    <comment ref="Q27" authorId="0">
      <text>
        <t>Site formula: Converts + children-of-record baptisms</t>
      </text>
    </comment>
    <comment ref="R27" authorId="0">
      <text>
        <t>Site formula: (Current attrition - prior-year attrition) / prior-year attrition</t>
      </text>
    </comment>
    <comment ref="S27" authorId="0">
      <text>
        <t>Site formula: Membership increase - official net growth</t>
      </text>
    </comment>
    <comment ref="T27" authorId="0">
      <text>
        <t>Site formula: (Full-time missionaries - prior-year full-time missionaries) / prior-year full-time missionaries</t>
      </text>
    </comment>
    <comment ref="V27" authorId="0">
      <text>
        <t>Site formula: Full-time missionaries / official membership</t>
      </text>
    </comment>
    <comment ref="W27" authorId="0">
      <text>
        <t>Site formula: (Conv / Missionary - prior-year Conv / Missionary) / prior-year Conv / Missionary</t>
      </text>
    </comment>
    <comment ref="X27" authorId="0">
      <text>
        <t>Site formula: Converts / full-time missionaries</t>
      </text>
    </comment>
    <comment ref="Y27" authorId="0">
      <text>
        <t>Site formula: Official net growth / full-time missionaries</t>
      </text>
    </comment>
    <comment ref="Z27" authorId="0">
      <text>
        <t>Site formula: Membership increase / full-time missionaries</t>
      </text>
    </comment>
    <comment ref="AG27" authorId="0">
      <text>
        <t>Site formula: (Stakes - prior-year stakes) / prior-year stakes</t>
      </text>
    </comment>
    <comment ref="AO27" authorId="0">
      <text>
        <t>Site formula: (Wards and branches - prior-year wards and branches) / prior-year wards and branches</t>
      </text>
    </comment>
    <comment ref="AU27" authorId="0">
      <text>
        <t>Site formula: Wards and branches / stakes</t>
      </text>
    </comment>
    <comment ref="AV27" authorId="0">
      <text>
        <t>Site formula: (1973 wards and branches / stakes) - (current wards and branches / stakes)</t>
      </text>
    </comment>
    <comment ref="AW27" authorId="0">
      <text>
        <t>Site formula: Official membership / wards and branches</t>
      </text>
    </comment>
    <comment ref="AX27" authorId="0">
      <text>
        <t>Site formula: (Current members per ward and branch) - (1980 members per ward and branch)</t>
      </text>
    </comment>
    <comment ref="DK27" authorId="0">
      <text>
        <t>Site formula: round(AZ27+AX28-(AZ27*J28/1000),0)-BG28+1500</t>
      </text>
    </comment>
    <comment ref="E28" authorId="0">
      <text>
        <t>Site formula: Official membership - prior-year official membership</t>
      </text>
    </comment>
    <comment ref="F28" authorId="0">
      <text>
        <t>Site formula: Official net growth / prior-year official membership</t>
      </text>
    </comment>
    <comment ref="G28" authorId="0">
      <text>
        <t>Site formula: (Official net growth - prior-year net growth) / prior-year net growth</t>
      </text>
    </comment>
    <comment ref="J28" authorId="0">
      <text>
        <t>Site formula: Children of record from 8 years prior * current CoR baptism rate</t>
      </text>
    </comment>
    <comment ref="K28" authorId="0">
      <text>
        <t>Site formula: (Children of record - prior-year children of record) / prior-year children of record</t>
      </text>
    </comment>
    <comment ref="L28" authorId="0">
      <text>
        <t>Site formula: Children-of-record baptisms / official net growth</t>
      </text>
    </comment>
    <comment ref="M28" authorId="0">
      <text>
        <t>Site formula: Prior-year CoR baptism rate - 0.0002</t>
      </text>
    </comment>
    <comment ref="N28" authorId="0">
      <text>
        <t>Site formula: (CoR 8 years prior - CoR baptisms) / CoR 8 years prior</t>
      </text>
    </comment>
    <comment ref="P28" authorId="0">
      <text>
        <t>Site formula: (Converts - prior-year converts) / prior-year converts</t>
      </text>
    </comment>
    <comment ref="Q28" authorId="0">
      <text>
        <t>Site formula: Converts + children-of-record baptisms</t>
      </text>
    </comment>
    <comment ref="R28" authorId="0">
      <text>
        <t>Site formula: (Current attrition - prior-year attrition) / prior-year attrition</t>
      </text>
    </comment>
    <comment ref="S28" authorId="0">
      <text>
        <t>Site formula: Membership increase - official net growth</t>
      </text>
    </comment>
    <comment ref="T28" authorId="0">
      <text>
        <t>Site formula: (Full-time missionaries - prior-year full-time missionaries) / prior-year full-time missionaries</t>
      </text>
    </comment>
    <comment ref="V28" authorId="0">
      <text>
        <t>Site formula: Full-time missionaries / official membership</t>
      </text>
    </comment>
    <comment ref="W28" authorId="0">
      <text>
        <t>Site formula: (Conv / Missionary - prior-year Conv / Missionary) / prior-year Conv / Missionary</t>
      </text>
    </comment>
    <comment ref="X28" authorId="0">
      <text>
        <t>Site formula: Converts / full-time missionaries</t>
      </text>
    </comment>
    <comment ref="Y28" authorId="0">
      <text>
        <t>Site formula: Official net growth / full-time missionaries</t>
      </text>
    </comment>
    <comment ref="Z28" authorId="0">
      <text>
        <t>Site formula: Membership increase / full-time missionaries</t>
      </text>
    </comment>
    <comment ref="AG28" authorId="0">
      <text>
        <t>Site formula: (Stakes - prior-year stakes) / prior-year stakes</t>
      </text>
    </comment>
    <comment ref="AO28" authorId="0">
      <text>
        <t>Site formula: (Wards and branches - prior-year wards and branches) / prior-year wards and branches</t>
      </text>
    </comment>
    <comment ref="AU28" authorId="0">
      <text>
        <t>Site formula: Wards and branches / stakes</t>
      </text>
    </comment>
    <comment ref="AV28" authorId="0">
      <text>
        <t>Site formula: (1973 wards and branches / stakes) - (current wards and branches / stakes)</t>
      </text>
    </comment>
    <comment ref="AW28" authorId="0">
      <text>
        <t>Site formula: Official membership / wards and branches</t>
      </text>
    </comment>
    <comment ref="AX28" authorId="0">
      <text>
        <t>Site formula: (Current members per ward and branch) - (1980 members per ward and branch)</t>
      </text>
    </comment>
    <comment ref="DK28" authorId="0">
      <text>
        <t>Site formula: round(AZ28+AX29-(AZ28*J29/1000),0)-1500</t>
      </text>
    </comment>
    <comment ref="E29" authorId="0">
      <text>
        <t>Site formula: Official membership - prior-year official membership</t>
      </text>
    </comment>
    <comment ref="F29" authorId="0">
      <text>
        <t>Site formula: Official net growth / prior-year official membership</t>
      </text>
    </comment>
    <comment ref="G29" authorId="0">
      <text>
        <t>Site formula: (Official net growth - prior-year net growth) / prior-year net growth</t>
      </text>
    </comment>
    <comment ref="J29" authorId="0">
      <text>
        <t>Site formula: Children of record from 8 years prior * current CoR baptism rate</t>
      </text>
    </comment>
    <comment ref="K29" authorId="0">
      <text>
        <t>Site formula: (Children of record - prior-year children of record) / prior-year children of record</t>
      </text>
    </comment>
    <comment ref="L29" authorId="0">
      <text>
        <t>Site formula: Children-of-record baptisms / official net growth</t>
      </text>
    </comment>
    <comment ref="M29" authorId="0">
      <text>
        <t>Site formula: Prior-year CoR baptism rate - 0.0002</t>
      </text>
    </comment>
    <comment ref="N29" authorId="0">
      <text>
        <t>Site formula: (CoR 8 years prior - CoR baptisms) / CoR 8 years prior</t>
      </text>
    </comment>
    <comment ref="P29" authorId="0">
      <text>
        <t>Site formula: (Converts - prior-year converts) / prior-year converts</t>
      </text>
    </comment>
    <comment ref="Q29" authorId="0">
      <text>
        <t>Site formula: Converts + children-of-record baptisms</t>
      </text>
    </comment>
    <comment ref="R29" authorId="0">
      <text>
        <t>Site formula: (Current attrition - prior-year attrition) / prior-year attrition</t>
      </text>
    </comment>
    <comment ref="S29" authorId="0">
      <text>
        <t>Site formula: Membership increase - official net growth</t>
      </text>
    </comment>
    <comment ref="T29" authorId="0">
      <text>
        <t>Site formula: (Full-time missionaries - prior-year full-time missionaries) / prior-year full-time missionaries</t>
      </text>
    </comment>
    <comment ref="V29" authorId="0">
      <text>
        <t>Site formula: Full-time missionaries / official membership</t>
      </text>
    </comment>
    <comment ref="W29" authorId="0">
      <text>
        <t>Site formula: (Conv / Missionary - prior-year Conv / Missionary) / prior-year Conv / Missionary</t>
      </text>
    </comment>
    <comment ref="X29" authorId="0">
      <text>
        <t>Site formula: Converts / full-time missionaries</t>
      </text>
    </comment>
    <comment ref="Y29" authorId="0">
      <text>
        <t>Site formula: Official net growth / full-time missionaries</t>
      </text>
    </comment>
    <comment ref="Z29" authorId="0">
      <text>
        <t>Site formula: Membership increase / full-time missionaries</t>
      </text>
    </comment>
    <comment ref="AG29" authorId="0">
      <text>
        <t>Site formula: (Stakes - prior-year stakes) / prior-year stakes</t>
      </text>
    </comment>
    <comment ref="AO29" authorId="0">
      <text>
        <t>Site formula: (Wards and branches - prior-year wards and branches) / prior-year wards and branches</t>
      </text>
    </comment>
    <comment ref="AU29" authorId="0">
      <text>
        <t>Site formula: Wards and branches / stakes</t>
      </text>
    </comment>
    <comment ref="AV29" authorId="0">
      <text>
        <t>Site formula: (1973 wards and branches / stakes) - (current wards and branches / stakes)</t>
      </text>
    </comment>
    <comment ref="AW29" authorId="0">
      <text>
        <t>Site formula: Official membership / wards and branches</t>
      </text>
    </comment>
    <comment ref="AX29" authorId="0">
      <text>
        <t>Site formula: (Current members per ward and branch) - (1980 members per ward and branch)</t>
      </text>
    </comment>
    <comment ref="DK29" authorId="0">
      <text>
        <t>Site formula: int(AX30/2)</t>
      </text>
    </comment>
    <comment ref="E30" authorId="0">
      <text>
        <t>Site formula: Official membership - prior-year official membership</t>
      </text>
    </comment>
    <comment ref="F30" authorId="0">
      <text>
        <t>Site formula: Official net growth / prior-year official membership</t>
      </text>
    </comment>
    <comment ref="G30" authorId="0">
      <text>
        <t>Site formula: (Official net growth - prior-year net growth) / prior-year net growth</t>
      </text>
    </comment>
    <comment ref="J30" authorId="0">
      <text>
        <t>Site formula: Children of record from 8 years prior * current CoR baptism rate</t>
      </text>
    </comment>
    <comment ref="K30" authorId="0">
      <text>
        <t>Site formula: (Children of record - prior-year children of record) / prior-year children of record</t>
      </text>
    </comment>
    <comment ref="L30" authorId="0">
      <text>
        <t>Site formula: Children-of-record baptisms / official net growth</t>
      </text>
    </comment>
    <comment ref="M30" authorId="0">
      <text>
        <t>Site formula: Prior-year CoR baptism rate - 0.0002</t>
      </text>
    </comment>
    <comment ref="N30" authorId="0">
      <text>
        <t>Site formula: (CoR 8 years prior - CoR baptisms) / CoR 8 years prior</t>
      </text>
    </comment>
    <comment ref="P30" authorId="0">
      <text>
        <t>Site formula: (Converts - prior-year converts) / prior-year converts</t>
      </text>
    </comment>
    <comment ref="Q30" authorId="0">
      <text>
        <t>Site formula: Converts + children-of-record baptisms</t>
      </text>
    </comment>
    <comment ref="R30" authorId="0">
      <text>
        <t>Site formula: (Current attrition - prior-year attrition) / prior-year attrition</t>
      </text>
    </comment>
    <comment ref="S30" authorId="0">
      <text>
        <t>Site formula: Membership increase - official net growth</t>
      </text>
    </comment>
    <comment ref="T30" authorId="0">
      <text>
        <t>Site formula: (Full-time missionaries - prior-year full-time missionaries) / prior-year full-time missionaries</t>
      </text>
    </comment>
    <comment ref="V30" authorId="0">
      <text>
        <t>Site formula: Full-time missionaries / official membership</t>
      </text>
    </comment>
    <comment ref="W30" authorId="0">
      <text>
        <t>Site formula: (Conv / Missionary - prior-year Conv / Missionary) / prior-year Conv / Missionary</t>
      </text>
    </comment>
    <comment ref="X30" authorId="0">
      <text>
        <t>Site formula: Converts / full-time missionaries</t>
      </text>
    </comment>
    <comment ref="Y30" authorId="0">
      <text>
        <t>Site formula: Official net growth / full-time missionaries</t>
      </text>
    </comment>
    <comment ref="Z30" authorId="0">
      <text>
        <t>Site formula: Membership increase / full-time missionaries</t>
      </text>
    </comment>
    <comment ref="AG30" authorId="0">
      <text>
        <t>Site formula: (Stakes - prior-year stakes) / prior-year stakes</t>
      </text>
    </comment>
    <comment ref="AO30" authorId="0">
      <text>
        <t>Site formula: (Wards and branches - prior-year wards and branches) / prior-year wards and branches</t>
      </text>
    </comment>
    <comment ref="AU30" authorId="0">
      <text>
        <t>Site formula: Wards and branches / stakes</t>
      </text>
    </comment>
    <comment ref="AV30" authorId="0">
      <text>
        <t>Site formula: (1973 wards and branches / stakes) - (current wards and branches / stakes)</t>
      </text>
    </comment>
    <comment ref="AW30" authorId="0">
      <text>
        <t>Site formula: Official membership / wards and branches</t>
      </text>
    </comment>
    <comment ref="AX30" authorId="0">
      <text>
        <t>Site formula: (Current members per ward and branch) - (1980 members per ward and branch)</t>
      </text>
    </comment>
    <comment ref="DK30" authorId="0">
      <text>
        <t>Site formula: round(AZ30+AX31-(AZ30*J31/1000),0)</t>
      </text>
    </comment>
    <comment ref="E31" authorId="0">
      <text>
        <t>Site formula: Official membership - prior-year official membership</t>
      </text>
    </comment>
    <comment ref="F31" authorId="0">
      <text>
        <t>Site formula: Official net growth / prior-year official membership</t>
      </text>
    </comment>
    <comment ref="G31" authorId="0">
      <text>
        <t>Site formula: (Official net growth - prior-year net growth) / prior-year net growth</t>
      </text>
    </comment>
    <comment ref="J31" authorId="0">
      <text>
        <t>Site formula: Children of record from 8 years prior * current CoR baptism rate</t>
      </text>
    </comment>
    <comment ref="K31" authorId="0">
      <text>
        <t>Site formula: (Children of record - prior-year children of record) / prior-year children of record</t>
      </text>
    </comment>
    <comment ref="L31" authorId="0">
      <text>
        <t>Site formula: Children-of-record baptisms / official net growth</t>
      </text>
    </comment>
    <comment ref="M31" authorId="0">
      <text>
        <t>Site formula: Prior-year CoR baptism rate - 0.0002</t>
      </text>
    </comment>
    <comment ref="N31" authorId="0">
      <text>
        <t>Site formula: (CoR 8 years prior - CoR baptisms) / CoR 8 years prior</t>
      </text>
    </comment>
    <comment ref="O31" authorId="0">
      <text>
        <t>Site formula: round(B32*0.01,0)</t>
      </text>
    </comment>
    <comment ref="P31" authorId="0">
      <text>
        <t>Site formula: (Converts - prior-year converts) / prior-year converts</t>
      </text>
    </comment>
    <comment ref="Q31" authorId="0">
      <text>
        <t>Site formula: Converts + children-of-record baptisms</t>
      </text>
    </comment>
    <comment ref="R31" authorId="0">
      <text>
        <t>Site formula: (Current attrition - prior-year attrition) / prior-year attrition</t>
      </text>
    </comment>
    <comment ref="S31" authorId="0">
      <text>
        <t>Site formula: Membership increase - official net growth</t>
      </text>
    </comment>
    <comment ref="T31" authorId="0">
      <text>
        <t>Site formula: (Full-time missionaries - prior-year full-time missionaries) / prior-year full-time missionaries</t>
      </text>
    </comment>
    <comment ref="V31" authorId="0">
      <text>
        <t>Site formula: Full-time missionaries / official membership</t>
      </text>
    </comment>
    <comment ref="W31" authorId="0">
      <text>
        <t>Site formula: (Conv / Missionary - prior-year Conv / Missionary) / prior-year Conv / Missionary</t>
      </text>
    </comment>
    <comment ref="X31" authorId="0">
      <text>
        <t>Site formula: Converts / full-time missionaries</t>
      </text>
    </comment>
    <comment ref="Y31" authorId="0">
      <text>
        <t>Site formula: Official net growth / full-time missionaries</t>
      </text>
    </comment>
    <comment ref="Z31" authorId="0">
      <text>
        <t>Site formula: Membership increase / full-time missionaries</t>
      </text>
    </comment>
    <comment ref="AG31" authorId="0">
      <text>
        <t>Site formula: (Stakes - prior-year stakes) / prior-year stakes</t>
      </text>
    </comment>
    <comment ref="AO31" authorId="0">
      <text>
        <t>Site formula: (Wards and branches - prior-year wards and branches) / prior-year wards and branches</t>
      </text>
    </comment>
    <comment ref="AU31" authorId="0">
      <text>
        <t>Site formula: Wards and branches / stakes</t>
      </text>
    </comment>
    <comment ref="AV31" authorId="0">
      <text>
        <t>Site formula: (1973 wards and branches / stakes) - (current wards and branches / stakes)</t>
      </text>
    </comment>
    <comment ref="AW31" authorId="0">
      <text>
        <t>Site formula: Official membership / wards and branches</t>
      </text>
    </comment>
    <comment ref="AX31" authorId="0">
      <text>
        <t>Site formula: (Current members per ward and branch) - (1980 members per ward and branch)</t>
      </text>
    </comment>
    <comment ref="BZ31" authorId="0">
      <text>
        <t>Site formula: round(((average(indirect("H"&amp;max(A32-1827-round(K32,0)-20,2)&amp;":H"&amp;max(A32-1827-round(K32,0),2)+min(round((A32-1827)/2,0),20)))+average(indirect("G"&amp;max(A32-1824-round(K32,0)-20,2)&amp;":G"&amp;max(A32-1824-round(K32,0),2)+min(round((A32-1824)/2,0),20)))+average(indirect("E"&amp;max(A32-1827-round(K32-(((3*K32/4)+8)/2),0)-20,2)&amp;":E"&amp;max(A32-1827-round(K32-(((3*K32/4)+8)/2),0),2)+min(round((A32-1827)/2,0),20))))*1000/average(B31:B32))*0.7,1)</t>
      </text>
    </comment>
    <comment ref="DO31" authorId="0">
      <text>
        <t>Site formula: B31-B32+D32+E32-BA32-BB32+BC32</t>
      </text>
    </comment>
    <comment ref="DP31" authorId="0">
      <text>
        <t>Site formula: BG32-(B31-B32+D32+E32-BA32-BB32)</t>
      </text>
    </comment>
    <comment ref="DQ31" authorId="0">
      <text>
        <t>Site formula: BF31+BE32</t>
      </text>
    </comment>
    <comment ref="DR31" authorId="0">
      <text>
        <t>Site formula: round(average(B31:B32)*0.00013,0)</t>
      </text>
    </comment>
    <comment ref="E32" authorId="0">
      <text>
        <t>Site formula: Official membership - prior-year official membership</t>
      </text>
    </comment>
    <comment ref="F32" authorId="0">
      <text>
        <t>Site formula: Official net growth / prior-year official membership</t>
      </text>
    </comment>
    <comment ref="G32" authorId="0">
      <text>
        <t>Site formula: (Official net growth - prior-year net growth) / prior-year net growth</t>
      </text>
    </comment>
    <comment ref="J32" authorId="0">
      <text>
        <t>Site formula: Children of record from 8 years prior * current CoR baptism rate</t>
      </text>
    </comment>
    <comment ref="K32" authorId="0">
      <text>
        <t>Site formula: (Children of record - prior-year children of record) / prior-year children of record</t>
      </text>
    </comment>
    <comment ref="L32" authorId="0">
      <text>
        <t>Site formula: Children-of-record baptisms / official net growth</t>
      </text>
    </comment>
    <comment ref="M32" authorId="0">
      <text>
        <t>Site formula: Prior-year CoR baptism rate - 0.0002</t>
      </text>
    </comment>
    <comment ref="N32" authorId="0">
      <text>
        <t>Site formula: (CoR 8 years prior - CoR baptisms) / CoR 8 years prior</t>
      </text>
    </comment>
    <comment ref="P32" authorId="0">
      <text>
        <t>Site formula: (Converts - prior-year converts) / prior-year converts</t>
      </text>
    </comment>
    <comment ref="Q32" authorId="0">
      <text>
        <t>Site formula: Converts + children-of-record baptisms</t>
      </text>
    </comment>
    <comment ref="R32" authorId="0">
      <text>
        <t>Site formula: (Current attrition - prior-year attrition) / prior-year attrition</t>
      </text>
    </comment>
    <comment ref="S32" authorId="0">
      <text>
        <t>Site formula: Membership increase - official net growth</t>
      </text>
    </comment>
    <comment ref="T32" authorId="0">
      <text>
        <t>Site formula: (Full-time missionaries - prior-year full-time missionaries) / prior-year full-time missionaries</t>
      </text>
    </comment>
    <comment ref="V32" authorId="0">
      <text>
        <t>Site formula: Full-time missionaries / official membership</t>
      </text>
    </comment>
    <comment ref="W32" authorId="0">
      <text>
        <t>Site formula: (Conv / Missionary - prior-year Conv / Missionary) / prior-year Conv / Missionary</t>
      </text>
    </comment>
    <comment ref="X32" authorId="0">
      <text>
        <t>Site formula: Converts / full-time missionaries</t>
      </text>
    </comment>
    <comment ref="Y32" authorId="0">
      <text>
        <t>Site formula: Official net growth / full-time missionaries</t>
      </text>
    </comment>
    <comment ref="Z32" authorId="0">
      <text>
        <t>Site formula: Membership increase / full-time missionaries</t>
      </text>
    </comment>
    <comment ref="AG32" authorId="0">
      <text>
        <t>Site formula: (Stakes - prior-year stakes) / prior-year stakes</t>
      </text>
    </comment>
    <comment ref="AO32" authorId="0">
      <text>
        <t>Site formula: (Wards and branches - prior-year wards and branches) / prior-year wards and branches</t>
      </text>
    </comment>
    <comment ref="AU32" authorId="0">
      <text>
        <t>Site formula: Wards and branches / stakes</t>
      </text>
    </comment>
    <comment ref="AV32" authorId="0">
      <text>
        <t>Site formula: (1973 wards and branches / stakes) - (current wards and branches / stakes)</t>
      </text>
    </comment>
    <comment ref="AW32" authorId="0">
      <text>
        <t>Site formula: Official membership / wards and branches</t>
      </text>
    </comment>
    <comment ref="AX32" authorId="0">
      <text>
        <t>Site formula: (Current members per ward and branch) - (1980 members per ward and branch)</t>
      </text>
    </comment>
    <comment ref="E33" authorId="0">
      <text>
        <t>Site formula: Official membership - prior-year official membership</t>
      </text>
    </comment>
    <comment ref="F33" authorId="0">
      <text>
        <t>Site formula: Official net growth / prior-year official membership</t>
      </text>
    </comment>
    <comment ref="G33" authorId="0">
      <text>
        <t>Site formula: (Official net growth - prior-year net growth) / prior-year net growth</t>
      </text>
    </comment>
    <comment ref="J33" authorId="0">
      <text>
        <t>Site formula: Children of record from 8 years prior * current CoR baptism rate</t>
      </text>
    </comment>
    <comment ref="K33" authorId="0">
      <text>
        <t>Site formula: (Children of record - prior-year children of record) / prior-year children of record</t>
      </text>
    </comment>
    <comment ref="L33" authorId="0">
      <text>
        <t>Site formula: Children-of-record baptisms / official net growth</t>
      </text>
    </comment>
    <comment ref="M33" authorId="0">
      <text>
        <t>Site formula: Prior-year CoR baptism rate - 0.0002</t>
      </text>
    </comment>
    <comment ref="N33" authorId="0">
      <text>
        <t>Site formula: (CoR 8 years prior - CoR baptisms) / CoR 8 years prior</t>
      </text>
    </comment>
    <comment ref="P33" authorId="0">
      <text>
        <t>Site formula: (Converts - prior-year converts) / prior-year converts</t>
      </text>
    </comment>
    <comment ref="Q33" authorId="0">
      <text>
        <t>Site formula: Converts + children-of-record baptisms</t>
      </text>
    </comment>
    <comment ref="R33" authorId="0">
      <text>
        <t>Site formula: (Current attrition - prior-year attrition) / prior-year attrition</t>
      </text>
    </comment>
    <comment ref="S33" authorId="0">
      <text>
        <t>Site formula: Membership increase - official net growth</t>
      </text>
    </comment>
    <comment ref="T33" authorId="0">
      <text>
        <t>Site formula: (Full-time missionaries - prior-year full-time missionaries) / prior-year full-time missionaries</t>
      </text>
    </comment>
    <comment ref="V33" authorId="0">
      <text>
        <t>Site formula: Full-time missionaries / official membership</t>
      </text>
    </comment>
    <comment ref="W33" authorId="0">
      <text>
        <t>Site formula: (Conv / Missionary - prior-year Conv / Missionary) / prior-year Conv / Missionary</t>
      </text>
    </comment>
    <comment ref="X33" authorId="0">
      <text>
        <t>Site formula: Converts / full-time missionaries</t>
      </text>
    </comment>
    <comment ref="Y33" authorId="0">
      <text>
        <t>Site formula: Official net growth / full-time missionaries</t>
      </text>
    </comment>
    <comment ref="Z33" authorId="0">
      <text>
        <t>Site formula: Membership increase / full-time missionaries</t>
      </text>
    </comment>
    <comment ref="AG33" authorId="0">
      <text>
        <t>Site formula: (Stakes - prior-year stakes) / prior-year stakes</t>
      </text>
    </comment>
    <comment ref="AO33" authorId="0">
      <text>
        <t>Site formula: (Wards and branches - prior-year wards and branches) / prior-year wards and branches</t>
      </text>
    </comment>
    <comment ref="AU33" authorId="0">
      <text>
        <t>Site formula: Wards and branches / stakes</t>
      </text>
    </comment>
    <comment ref="AV33" authorId="0">
      <text>
        <t>Site formula: (1973 wards and branches / stakes) - (current wards and branches / stakes)</t>
      </text>
    </comment>
    <comment ref="AW33" authorId="0">
      <text>
        <t>Site formula: Official membership / wards and branches</t>
      </text>
    </comment>
    <comment ref="AX33" authorId="0">
      <text>
        <t>Site formula: (Current members per ward and branch) - (1980 members per ward and branch)</t>
      </text>
    </comment>
    <comment ref="CA33" authorId="0">
      <text>
        <t>Site formula: round($K$33+((A34-$A$33)*($K$43-$K$33)/($A$43-$A$33)),1)</t>
      </text>
    </comment>
    <comment ref="CC33" authorId="0">
      <text>
        <t>Site formula: $M$32+((A34-$A$33)*($M$43-$M$32)/($A$43-$A$33))</t>
      </text>
    </comment>
    <comment ref="CD33" authorId="0">
      <text>
        <t>Site formula: round($N$33+((A34-$A$33)*($N$43-$N$33)/($A$43-$A$33)),4)</t>
      </text>
    </comment>
    <comment ref="E34" authorId="0">
      <text>
        <t>Site formula: Official membership - prior-year official membership</t>
      </text>
    </comment>
    <comment ref="F34" authorId="0">
      <text>
        <t>Site formula: Official net growth / prior-year official membership</t>
      </text>
    </comment>
    <comment ref="G34" authorId="0">
      <text>
        <t>Site formula: (Official net growth - prior-year net growth) / prior-year net growth</t>
      </text>
    </comment>
    <comment ref="J34" authorId="0">
      <text>
        <t>Site formula: Children of record from 8 years prior * current CoR baptism rate</t>
      </text>
    </comment>
    <comment ref="K34" authorId="0">
      <text>
        <t>Site formula: (Children of record - prior-year children of record) / prior-year children of record</t>
      </text>
    </comment>
    <comment ref="L34" authorId="0">
      <text>
        <t>Site formula: Children-of-record baptisms / official net growth</t>
      </text>
    </comment>
    <comment ref="M34" authorId="0">
      <text>
        <t>Site formula: Prior-year CoR baptism rate - 0.0002</t>
      </text>
    </comment>
    <comment ref="N34" authorId="0">
      <text>
        <t>Site formula: (CoR 8 years prior - CoR baptisms) / CoR 8 years prior</t>
      </text>
    </comment>
    <comment ref="P34" authorId="0">
      <text>
        <t>Site formula: (Converts - prior-year converts) / prior-year converts</t>
      </text>
    </comment>
    <comment ref="Q34" authorId="0">
      <text>
        <t>Site formula: Converts + children-of-record baptisms</t>
      </text>
    </comment>
    <comment ref="R34" authorId="0">
      <text>
        <t>Site formula: (Current attrition - prior-year attrition) / prior-year attrition</t>
      </text>
    </comment>
    <comment ref="S34" authorId="0">
      <text>
        <t>Site formula: Membership increase - official net growth</t>
      </text>
    </comment>
    <comment ref="T34" authorId="0">
      <text>
        <t>Site formula: (Full-time missionaries - prior-year full-time missionaries) / prior-year full-time missionaries</t>
      </text>
    </comment>
    <comment ref="V34" authorId="0">
      <text>
        <t>Site formula: Full-time missionaries / official membership</t>
      </text>
    </comment>
    <comment ref="W34" authorId="0">
      <text>
        <t>Site formula: (Conv / Missionary - prior-year Conv / Missionary) / prior-year Conv / Missionary</t>
      </text>
    </comment>
    <comment ref="X34" authorId="0">
      <text>
        <t>Site formula: Converts / full-time missionaries</t>
      </text>
    </comment>
    <comment ref="Y34" authorId="0">
      <text>
        <t>Site formula: Official net growth / full-time missionaries</t>
      </text>
    </comment>
    <comment ref="Z34" authorId="0">
      <text>
        <t>Site formula: Membership increase / full-time missionaries</t>
      </text>
    </comment>
    <comment ref="AG34" authorId="0">
      <text>
        <t>Site formula: (Stakes - prior-year stakes) / prior-year stakes</t>
      </text>
    </comment>
    <comment ref="AO34" authorId="0">
      <text>
        <t>Site formula: (Wards and branches - prior-year wards and branches) / prior-year wards and branches</t>
      </text>
    </comment>
    <comment ref="AU34" authorId="0">
      <text>
        <t>Site formula: Wards and branches / stakes</t>
      </text>
    </comment>
    <comment ref="AV34" authorId="0">
      <text>
        <t>Site formula: (1973 wards and branches / stakes) - (current wards and branches / stakes)</t>
      </text>
    </comment>
    <comment ref="AW34" authorId="0">
      <text>
        <t>Site formula: Official membership / wards and branches</t>
      </text>
    </comment>
    <comment ref="AX34" authorId="0">
      <text>
        <t>Site formula: (Current members per ward and branch) - (1980 members per ward and branch)</t>
      </text>
    </comment>
    <comment ref="E35" authorId="0">
      <text>
        <t>Site formula: Official membership - prior-year official membership</t>
      </text>
    </comment>
    <comment ref="F35" authorId="0">
      <text>
        <t>Site formula: Official net growth / prior-year official membership</t>
      </text>
    </comment>
    <comment ref="G35" authorId="0">
      <text>
        <t>Site formula: (Official net growth - prior-year net growth) / prior-year net growth</t>
      </text>
    </comment>
    <comment ref="J35" authorId="0">
      <text>
        <t>Site formula: Children of record from 8 years prior * current CoR baptism rate</t>
      </text>
    </comment>
    <comment ref="K35" authorId="0">
      <text>
        <t>Site formula: (Children of record - prior-year children of record) / prior-year children of record</t>
      </text>
    </comment>
    <comment ref="L35" authorId="0">
      <text>
        <t>Site formula: Children-of-record baptisms / official net growth</t>
      </text>
    </comment>
    <comment ref="M35" authorId="0">
      <text>
        <t>Site formula: Prior-year CoR baptism rate - 0.0002</t>
      </text>
    </comment>
    <comment ref="N35" authorId="0">
      <text>
        <t>Site formula: (CoR 8 years prior - CoR baptisms) / CoR 8 years prior</t>
      </text>
    </comment>
    <comment ref="P35" authorId="0">
      <text>
        <t>Site formula: (Converts - prior-year converts) / prior-year converts</t>
      </text>
    </comment>
    <comment ref="Q35" authorId="0">
      <text>
        <t>Site formula: Converts + children-of-record baptisms</t>
      </text>
    </comment>
    <comment ref="R35" authorId="0">
      <text>
        <t>Site formula: (Current attrition - prior-year attrition) / prior-year attrition</t>
      </text>
    </comment>
    <comment ref="S35" authorId="0">
      <text>
        <t>Site formula: Membership increase - official net growth</t>
      </text>
    </comment>
    <comment ref="T35" authorId="0">
      <text>
        <t>Site formula: (Full-time missionaries - prior-year full-time missionaries) / prior-year full-time missionaries</t>
      </text>
    </comment>
    <comment ref="V35" authorId="0">
      <text>
        <t>Site formula: Full-time missionaries / official membership</t>
      </text>
    </comment>
    <comment ref="W35" authorId="0">
      <text>
        <t>Site formula: (Conv / Missionary - prior-year Conv / Missionary) / prior-year Conv / Missionary</t>
      </text>
    </comment>
    <comment ref="X35" authorId="0">
      <text>
        <t>Site formula: Converts / full-time missionaries</t>
      </text>
    </comment>
    <comment ref="Y35" authorId="0">
      <text>
        <t>Site formula: Official net growth / full-time missionaries</t>
      </text>
    </comment>
    <comment ref="Z35" authorId="0">
      <text>
        <t>Site formula: Membership increase / full-time missionaries</t>
      </text>
    </comment>
    <comment ref="AG35" authorId="0">
      <text>
        <t>Site formula: (Stakes - prior-year stakes) / prior-year stakes</t>
      </text>
    </comment>
    <comment ref="AO35" authorId="0">
      <text>
        <t>Site formula: (Wards and branches - prior-year wards and branches) / prior-year wards and branches</t>
      </text>
    </comment>
    <comment ref="AU35" authorId="0">
      <text>
        <t>Site formula: Wards and branches / stakes</t>
      </text>
    </comment>
    <comment ref="AV35" authorId="0">
      <text>
        <t>Site formula: (1973 wards and branches / stakes) - (current wards and branches / stakes)</t>
      </text>
    </comment>
    <comment ref="AW35" authorId="0">
      <text>
        <t>Site formula: Official membership / wards and branches</t>
      </text>
    </comment>
    <comment ref="AX35" authorId="0">
      <text>
        <t>Site formula: (Current members per ward and branch) - (1980 members per ward and branch)</t>
      </text>
    </comment>
    <comment ref="E36" authorId="0">
      <text>
        <t>Site formula: Official membership - prior-year official membership</t>
      </text>
    </comment>
    <comment ref="F36" authorId="0">
      <text>
        <t>Site formula: Official net growth / prior-year official membership</t>
      </text>
    </comment>
    <comment ref="G36" authorId="0">
      <text>
        <t>Site formula: (Official net growth - prior-year net growth) / prior-year net growth</t>
      </text>
    </comment>
    <comment ref="J36" authorId="0">
      <text>
        <t>Site formula: Children of record from 8 years prior * current CoR baptism rate</t>
      </text>
    </comment>
    <comment ref="K36" authorId="0">
      <text>
        <t>Site formula: (Children of record - prior-year children of record) / prior-year children of record</t>
      </text>
    </comment>
    <comment ref="L36" authorId="0">
      <text>
        <t>Site formula: Children-of-record baptisms / official net growth</t>
      </text>
    </comment>
    <comment ref="M36" authorId="0">
      <text>
        <t>Site formula: Prior-year CoR baptism rate - 0.0002</t>
      </text>
    </comment>
    <comment ref="N36" authorId="0">
      <text>
        <t>Site formula: (CoR 8 years prior - CoR baptisms) / CoR 8 years prior</t>
      </text>
    </comment>
    <comment ref="P36" authorId="0">
      <text>
        <t>Site formula: (Converts - prior-year converts) / prior-year converts</t>
      </text>
    </comment>
    <comment ref="Q36" authorId="0">
      <text>
        <t>Site formula: Converts + children-of-record baptisms</t>
      </text>
    </comment>
    <comment ref="R36" authorId="0">
      <text>
        <t>Site formula: (Current attrition - prior-year attrition) / prior-year attrition</t>
      </text>
    </comment>
    <comment ref="S36" authorId="0">
      <text>
        <t>Site formula: Membership increase - official net growth</t>
      </text>
    </comment>
    <comment ref="T36" authorId="0">
      <text>
        <t>Site formula: (Full-time missionaries - prior-year full-time missionaries) / prior-year full-time missionaries</t>
      </text>
    </comment>
    <comment ref="V36" authorId="0">
      <text>
        <t>Site formula: Full-time missionaries / official membership</t>
      </text>
    </comment>
    <comment ref="W36" authorId="0">
      <text>
        <t>Site formula: (Conv / Missionary - prior-year Conv / Missionary) / prior-year Conv / Missionary</t>
      </text>
    </comment>
    <comment ref="X36" authorId="0">
      <text>
        <t>Site formula: Converts / full-time missionaries</t>
      </text>
    </comment>
    <comment ref="Y36" authorId="0">
      <text>
        <t>Site formula: Official net growth / full-time missionaries</t>
      </text>
    </comment>
    <comment ref="Z36" authorId="0">
      <text>
        <t>Site formula: Membership increase / full-time missionaries</t>
      </text>
    </comment>
    <comment ref="AG36" authorId="0">
      <text>
        <t>Site formula: (Stakes - prior-year stakes) / prior-year stakes</t>
      </text>
    </comment>
    <comment ref="AO36" authorId="0">
      <text>
        <t>Site formula: (Wards and branches - prior-year wards and branches) / prior-year wards and branches</t>
      </text>
    </comment>
    <comment ref="AU36" authorId="0">
      <text>
        <t>Site formula: Wards and branches / stakes</t>
      </text>
    </comment>
    <comment ref="AV36" authorId="0">
      <text>
        <t>Site formula: (1973 wards and branches / stakes) - (current wards and branches / stakes)</t>
      </text>
    </comment>
    <comment ref="AW36" authorId="0">
      <text>
        <t>Site formula: Official membership / wards and branches</t>
      </text>
    </comment>
    <comment ref="AX36" authorId="0">
      <text>
        <t>Site formula: (Current members per ward and branch) - (1980 members per ward and branch)</t>
      </text>
    </comment>
    <comment ref="E37" authorId="0">
      <text>
        <t>Site formula: Official membership - prior-year official membership</t>
      </text>
    </comment>
    <comment ref="F37" authorId="0">
      <text>
        <t>Site formula: Official net growth / prior-year official membership</t>
      </text>
    </comment>
    <comment ref="G37" authorId="0">
      <text>
        <t>Site formula: (Official net growth - prior-year net growth) / prior-year net growth</t>
      </text>
    </comment>
    <comment ref="J37" authorId="0">
      <text>
        <t>Site formula: Children of record from 8 years prior * current CoR baptism rate</t>
      </text>
    </comment>
    <comment ref="K37" authorId="0">
      <text>
        <t>Site formula: (Children of record - prior-year children of record) / prior-year children of record</t>
      </text>
    </comment>
    <comment ref="L37" authorId="0">
      <text>
        <t>Site formula: Children-of-record baptisms / official net growth</t>
      </text>
    </comment>
    <comment ref="M37" authorId="0">
      <text>
        <t>Site formula: Prior-year CoR baptism rate - 0.0002</t>
      </text>
    </comment>
    <comment ref="N37" authorId="0">
      <text>
        <t>Site formula: (CoR 8 years prior - CoR baptisms) / CoR 8 years prior</t>
      </text>
    </comment>
    <comment ref="P37" authorId="0">
      <text>
        <t>Site formula: (Converts - prior-year converts) / prior-year converts</t>
      </text>
    </comment>
    <comment ref="Q37" authorId="0">
      <text>
        <t>Site formula: Converts + children-of-record baptisms</t>
      </text>
    </comment>
    <comment ref="R37" authorId="0">
      <text>
        <t>Site formula: (Current attrition - prior-year attrition) / prior-year attrition</t>
      </text>
    </comment>
    <comment ref="S37" authorId="0">
      <text>
        <t>Site formula: Membership increase - official net growth</t>
      </text>
    </comment>
    <comment ref="T37" authorId="0">
      <text>
        <t>Site formula: (Full-time missionaries - prior-year full-time missionaries) / prior-year full-time missionaries</t>
      </text>
    </comment>
    <comment ref="V37" authorId="0">
      <text>
        <t>Site formula: Full-time missionaries / official membership</t>
      </text>
    </comment>
    <comment ref="W37" authorId="0">
      <text>
        <t>Site formula: (Conv / Missionary - prior-year Conv / Missionary) / prior-year Conv / Missionary</t>
      </text>
    </comment>
    <comment ref="X37" authorId="0">
      <text>
        <t>Site formula: Converts / full-time missionaries</t>
      </text>
    </comment>
    <comment ref="Y37" authorId="0">
      <text>
        <t>Site formula: Official net growth / full-time missionaries</t>
      </text>
    </comment>
    <comment ref="Z37" authorId="0">
      <text>
        <t>Site formula: Membership increase / full-time missionaries</t>
      </text>
    </comment>
    <comment ref="AG37" authorId="0">
      <text>
        <t>Site formula: (Stakes - prior-year stakes) / prior-year stakes</t>
      </text>
    </comment>
    <comment ref="AO37" authorId="0">
      <text>
        <t>Site formula: (Wards and branches - prior-year wards and branches) / prior-year wards and branches</t>
      </text>
    </comment>
    <comment ref="AU37" authorId="0">
      <text>
        <t>Site formula: Wards and branches / stakes</t>
      </text>
    </comment>
    <comment ref="AV37" authorId="0">
      <text>
        <t>Site formula: (1973 wards and branches / stakes) - (current wards and branches / stakes)</t>
      </text>
    </comment>
    <comment ref="AW37" authorId="0">
      <text>
        <t>Site formula: Official membership / wards and branches</t>
      </text>
    </comment>
    <comment ref="AX37" authorId="0">
      <text>
        <t>Site formula: (Current members per ward and branch) - (1980 members per ward and branch)</t>
      </text>
    </comment>
    <comment ref="E38" authorId="0">
      <text>
        <t>Site formula: Official membership - prior-year official membership</t>
      </text>
    </comment>
    <comment ref="F38" authorId="0">
      <text>
        <t>Site formula: Official net growth / prior-year official membership</t>
      </text>
    </comment>
    <comment ref="G38" authorId="0">
      <text>
        <t>Site formula: (Official net growth - prior-year net growth) / prior-year net growth</t>
      </text>
    </comment>
    <comment ref="J38" authorId="0">
      <text>
        <t>Site formula: Children of record from 8 years prior * current CoR baptism rate</t>
      </text>
    </comment>
    <comment ref="K38" authorId="0">
      <text>
        <t>Site formula: (Children of record - prior-year children of record) / prior-year children of record</t>
      </text>
    </comment>
    <comment ref="L38" authorId="0">
      <text>
        <t>Site formula: Children-of-record baptisms / official net growth</t>
      </text>
    </comment>
    <comment ref="M38" authorId="0">
      <text>
        <t>Site formula: Prior-year CoR baptism rate - 0.0002</t>
      </text>
    </comment>
    <comment ref="N38" authorId="0">
      <text>
        <t>Site formula: (CoR 8 years prior - CoR baptisms) / CoR 8 years prior</t>
      </text>
    </comment>
    <comment ref="P38" authorId="0">
      <text>
        <t>Site formula: (Converts - prior-year converts) / prior-year converts</t>
      </text>
    </comment>
    <comment ref="Q38" authorId="0">
      <text>
        <t>Site formula: Converts + children-of-record baptisms</t>
      </text>
    </comment>
    <comment ref="R38" authorId="0">
      <text>
        <t>Site formula: (Current attrition - prior-year attrition) / prior-year attrition</t>
      </text>
    </comment>
    <comment ref="S38" authorId="0">
      <text>
        <t>Site formula: Membership increase - official net growth</t>
      </text>
    </comment>
    <comment ref="T38" authorId="0">
      <text>
        <t>Site formula: (Full-time missionaries - prior-year full-time missionaries) / prior-year full-time missionaries</t>
      </text>
    </comment>
    <comment ref="V38" authorId="0">
      <text>
        <t>Site formula: Full-time missionaries / official membership</t>
      </text>
    </comment>
    <comment ref="W38" authorId="0">
      <text>
        <t>Site formula: (Conv / Missionary - prior-year Conv / Missionary) / prior-year Conv / Missionary</t>
      </text>
    </comment>
    <comment ref="X38" authorId="0">
      <text>
        <t>Site formula: Converts / full-time missionaries</t>
      </text>
    </comment>
    <comment ref="Y38" authorId="0">
      <text>
        <t>Site formula: Official net growth / full-time missionaries</t>
      </text>
    </comment>
    <comment ref="Z38" authorId="0">
      <text>
        <t>Site formula: Membership increase / full-time missionaries</t>
      </text>
    </comment>
    <comment ref="AG38" authorId="0">
      <text>
        <t>Site formula: (Stakes - prior-year stakes) / prior-year stakes</t>
      </text>
    </comment>
    <comment ref="AO38" authorId="0">
      <text>
        <t>Site formula: (Wards and branches - prior-year wards and branches) / prior-year wards and branches</t>
      </text>
    </comment>
    <comment ref="AU38" authorId="0">
      <text>
        <t>Site formula: Wards and branches / stakes</t>
      </text>
    </comment>
    <comment ref="AV38" authorId="0">
      <text>
        <t>Site formula: (1973 wards and branches / stakes) - (current wards and branches / stakes)</t>
      </text>
    </comment>
    <comment ref="AW38" authorId="0">
      <text>
        <t>Site formula: Official membership / wards and branches</t>
      </text>
    </comment>
    <comment ref="AX38" authorId="0">
      <text>
        <t>Site formula: (Current members per ward and branch) - (1980 members per ward and branch)</t>
      </text>
    </comment>
    <comment ref="E39" authorId="0">
      <text>
        <t>Site formula: Official membership - prior-year official membership</t>
      </text>
    </comment>
    <comment ref="F39" authorId="0">
      <text>
        <t>Site formula: Official net growth / prior-year official membership</t>
      </text>
    </comment>
    <comment ref="G39" authorId="0">
      <text>
        <t>Site formula: (Official net growth - prior-year net growth) / prior-year net growth</t>
      </text>
    </comment>
    <comment ref="J39" authorId="0">
      <text>
        <t>Site formula: Children of record from 8 years prior * current CoR baptism rate</t>
      </text>
    </comment>
    <comment ref="K39" authorId="0">
      <text>
        <t>Site formula: (Children of record - prior-year children of record) / prior-year children of record</t>
      </text>
    </comment>
    <comment ref="L39" authorId="0">
      <text>
        <t>Site formula: Children-of-record baptisms / official net growth</t>
      </text>
    </comment>
    <comment ref="M39" authorId="0">
      <text>
        <t>Site formula: Prior-year CoR baptism rate - 0.0002</t>
      </text>
    </comment>
    <comment ref="N39" authorId="0">
      <text>
        <t>Site formula: (CoR 8 years prior - CoR baptisms) / CoR 8 years prior</t>
      </text>
    </comment>
    <comment ref="P39" authorId="0">
      <text>
        <t>Site formula: (Converts - prior-year converts) / prior-year converts</t>
      </text>
    </comment>
    <comment ref="Q39" authorId="0">
      <text>
        <t>Site formula: Converts + children-of-record baptisms</t>
      </text>
    </comment>
    <comment ref="R39" authorId="0">
      <text>
        <t>Site formula: (Current attrition - prior-year attrition) / prior-year attrition</t>
      </text>
    </comment>
    <comment ref="S39" authorId="0">
      <text>
        <t>Site formula: Membership increase - official net growth</t>
      </text>
    </comment>
    <comment ref="T39" authorId="0">
      <text>
        <t>Site formula: (Full-time missionaries - prior-year full-time missionaries) / prior-year full-time missionaries</t>
      </text>
    </comment>
    <comment ref="V39" authorId="0">
      <text>
        <t>Site formula: Full-time missionaries / official membership</t>
      </text>
    </comment>
    <comment ref="W39" authorId="0">
      <text>
        <t>Site formula: (Conv / Missionary - prior-year Conv / Missionary) / prior-year Conv / Missionary</t>
      </text>
    </comment>
    <comment ref="X39" authorId="0">
      <text>
        <t>Site formula: Converts / full-time missionaries</t>
      </text>
    </comment>
    <comment ref="Y39" authorId="0">
      <text>
        <t>Site formula: Official net growth / full-time missionaries</t>
      </text>
    </comment>
    <comment ref="Z39" authorId="0">
      <text>
        <t>Site formula: Membership increase / full-time missionaries</t>
      </text>
    </comment>
    <comment ref="AG39" authorId="0">
      <text>
        <t>Site formula: (Stakes - prior-year stakes) / prior-year stakes</t>
      </text>
    </comment>
    <comment ref="AO39" authorId="0">
      <text>
        <t>Site formula: (Wards and branches - prior-year wards and branches) / prior-year wards and branches</t>
      </text>
    </comment>
    <comment ref="AU39" authorId="0">
      <text>
        <t>Site formula: Wards and branches / stakes</t>
      </text>
    </comment>
    <comment ref="AV39" authorId="0">
      <text>
        <t>Site formula: (1973 wards and branches / stakes) - (current wards and branches / stakes)</t>
      </text>
    </comment>
    <comment ref="AW39" authorId="0">
      <text>
        <t>Site formula: Official membership / wards and branches</t>
      </text>
    </comment>
    <comment ref="AX39" authorId="0">
      <text>
        <t>Site formula: (Current members per ward and branch) - (1980 members per ward and branch)</t>
      </text>
    </comment>
    <comment ref="E40" authorId="0">
      <text>
        <t>Site formula: Official membership - prior-year official membership</t>
      </text>
    </comment>
    <comment ref="F40" authorId="0">
      <text>
        <t>Site formula: Official net growth / prior-year official membership</t>
      </text>
    </comment>
    <comment ref="G40" authorId="0">
      <text>
        <t>Site formula: (Official net growth - prior-year net growth) / prior-year net growth</t>
      </text>
    </comment>
    <comment ref="J40" authorId="0">
      <text>
        <t>Site formula: Children of record from 8 years prior * current CoR baptism rate</t>
      </text>
    </comment>
    <comment ref="K40" authorId="0">
      <text>
        <t>Site formula: (Children of record - prior-year children of record) / prior-year children of record</t>
      </text>
    </comment>
    <comment ref="L40" authorId="0">
      <text>
        <t>Site formula: Children-of-record baptisms / official net growth</t>
      </text>
    </comment>
    <comment ref="M40" authorId="0">
      <text>
        <t>Site formula: Prior-year CoR baptism rate - 0.0002</t>
      </text>
    </comment>
    <comment ref="N40" authorId="0">
      <text>
        <t>Site formula: (CoR 8 years prior - CoR baptisms) / CoR 8 years prior</t>
      </text>
    </comment>
    <comment ref="P40" authorId="0">
      <text>
        <t>Site formula: (Converts - prior-year converts) / prior-year converts</t>
      </text>
    </comment>
    <comment ref="Q40" authorId="0">
      <text>
        <t>Site formula: Converts + children-of-record baptisms</t>
      </text>
    </comment>
    <comment ref="R40" authorId="0">
      <text>
        <t>Site formula: (Current attrition - prior-year attrition) / prior-year attrition</t>
      </text>
    </comment>
    <comment ref="S40" authorId="0">
      <text>
        <t>Site formula: Membership increase - official net growth</t>
      </text>
    </comment>
    <comment ref="T40" authorId="0">
      <text>
        <t>Site formula: (Full-time missionaries - prior-year full-time missionaries) / prior-year full-time missionaries</t>
      </text>
    </comment>
    <comment ref="V40" authorId="0">
      <text>
        <t>Site formula: Full-time missionaries / official membership</t>
      </text>
    </comment>
    <comment ref="W40" authorId="0">
      <text>
        <t>Site formula: (Conv / Missionary - prior-year Conv / Missionary) / prior-year Conv / Missionary</t>
      </text>
    </comment>
    <comment ref="X40" authorId="0">
      <text>
        <t>Site formula: Converts / full-time missionaries</t>
      </text>
    </comment>
    <comment ref="Y40" authorId="0">
      <text>
        <t>Site formula: Official net growth / full-time missionaries</t>
      </text>
    </comment>
    <comment ref="Z40" authorId="0">
      <text>
        <t>Site formula: Membership increase / full-time missionaries</t>
      </text>
    </comment>
    <comment ref="AG40" authorId="0">
      <text>
        <t>Site formula: (Stakes - prior-year stakes) / prior-year stakes</t>
      </text>
    </comment>
    <comment ref="AO40" authorId="0">
      <text>
        <t>Site formula: (Wards and branches - prior-year wards and branches) / prior-year wards and branches</t>
      </text>
    </comment>
    <comment ref="AU40" authorId="0">
      <text>
        <t>Site formula: Wards and branches / stakes</t>
      </text>
    </comment>
    <comment ref="AV40" authorId="0">
      <text>
        <t>Site formula: (1973 wards and branches / stakes) - (current wards and branches / stakes)</t>
      </text>
    </comment>
    <comment ref="AW40" authorId="0">
      <text>
        <t>Site formula: Official membership / wards and branches</t>
      </text>
    </comment>
    <comment ref="AX40" authorId="0">
      <text>
        <t>Site formula: (Current members per ward and branch) - (1980 members per ward and branch)</t>
      </text>
    </comment>
    <comment ref="E41" authorId="0">
      <text>
        <t>Site formula: Official membership - prior-year official membership</t>
      </text>
    </comment>
    <comment ref="F41" authorId="0">
      <text>
        <t>Site formula: Official net growth / prior-year official membership</t>
      </text>
    </comment>
    <comment ref="G41" authorId="0">
      <text>
        <t>Site formula: (Official net growth - prior-year net growth) / prior-year net growth</t>
      </text>
    </comment>
    <comment ref="J41" authorId="0">
      <text>
        <t>Site formula: Children of record from 8 years prior * current CoR baptism rate</t>
      </text>
    </comment>
    <comment ref="K41" authorId="0">
      <text>
        <t>Site formula: (Children of record - prior-year children of record) / prior-year children of record</t>
      </text>
    </comment>
    <comment ref="L41" authorId="0">
      <text>
        <t>Site formula: Children-of-record baptisms / official net growth</t>
      </text>
    </comment>
    <comment ref="M41" authorId="0">
      <text>
        <t>Site formula: Prior-year CoR baptism rate - 0.0002</t>
      </text>
    </comment>
    <comment ref="N41" authorId="0">
      <text>
        <t>Site formula: (CoR 8 years prior - CoR baptisms) / CoR 8 years prior</t>
      </text>
    </comment>
    <comment ref="P41" authorId="0">
      <text>
        <t>Site formula: (Converts - prior-year converts) / prior-year converts</t>
      </text>
    </comment>
    <comment ref="Q41" authorId="0">
      <text>
        <t>Site formula: Converts + children-of-record baptisms</t>
      </text>
    </comment>
    <comment ref="R41" authorId="0">
      <text>
        <t>Site formula: (Current attrition - prior-year attrition) / prior-year attrition</t>
      </text>
    </comment>
    <comment ref="S41" authorId="0">
      <text>
        <t>Site formula: Membership increase - official net growth</t>
      </text>
    </comment>
    <comment ref="T41" authorId="0">
      <text>
        <t>Site formula: (Full-time missionaries - prior-year full-time missionaries) / prior-year full-time missionaries</t>
      </text>
    </comment>
    <comment ref="V41" authorId="0">
      <text>
        <t>Site formula: Full-time missionaries / official membership</t>
      </text>
    </comment>
    <comment ref="W41" authorId="0">
      <text>
        <t>Site formula: (Conv / Missionary - prior-year Conv / Missionary) / prior-year Conv / Missionary</t>
      </text>
    </comment>
    <comment ref="X41" authorId="0">
      <text>
        <t>Site formula: Converts / full-time missionaries</t>
      </text>
    </comment>
    <comment ref="Y41" authorId="0">
      <text>
        <t>Site formula: Official net growth / full-time missionaries</t>
      </text>
    </comment>
    <comment ref="Z41" authorId="0">
      <text>
        <t>Site formula: Membership increase / full-time missionaries</t>
      </text>
    </comment>
    <comment ref="AG41" authorId="0">
      <text>
        <t>Site formula: (Stakes - prior-year stakes) / prior-year stakes</t>
      </text>
    </comment>
    <comment ref="AO41" authorId="0">
      <text>
        <t>Site formula: (Wards and branches - prior-year wards and branches) / prior-year wards and branches</t>
      </text>
    </comment>
    <comment ref="AU41" authorId="0">
      <text>
        <t>Site formula: Wards and branches / stakes</t>
      </text>
    </comment>
    <comment ref="AV41" authorId="0">
      <text>
        <t>Site formula: (1973 wards and branches / stakes) - (current wards and branches / stakes)</t>
      </text>
    </comment>
    <comment ref="AW41" authorId="0">
      <text>
        <t>Site formula: Official membership / wards and branches</t>
      </text>
    </comment>
    <comment ref="AX41" authorId="0">
      <text>
        <t>Site formula: (Current members per ward and branch) - (1980 members per ward and branch)</t>
      </text>
    </comment>
    <comment ref="E42" authorId="0">
      <text>
        <t>Site formula: Official membership - prior-year official membership</t>
      </text>
    </comment>
    <comment ref="F42" authorId="0">
      <text>
        <t>Site formula: Official net growth / prior-year official membership</t>
      </text>
    </comment>
    <comment ref="G42" authorId="0">
      <text>
        <t>Site formula: (Official net growth - prior-year net growth) / prior-year net growth</t>
      </text>
    </comment>
    <comment ref="J42" authorId="0">
      <text>
        <t>Site formula: Children of record from 8 years prior * current CoR baptism rate</t>
      </text>
    </comment>
    <comment ref="K42" authorId="0">
      <text>
        <t>Site formula: (Children of record - prior-year children of record) / prior-year children of record</t>
      </text>
    </comment>
    <comment ref="L42" authorId="0">
      <text>
        <t>Site formula: Children-of-record baptisms / official net growth</t>
      </text>
    </comment>
    <comment ref="M42" authorId="0">
      <text>
        <t>Site formula: Prior-year CoR baptism rate - 0.0002</t>
      </text>
    </comment>
    <comment ref="N42" authorId="0">
      <text>
        <t>Site formula: (CoR 8 years prior - CoR baptisms) / CoR 8 years prior</t>
      </text>
    </comment>
    <comment ref="P42" authorId="0">
      <text>
        <t>Site formula: (Converts - prior-year converts) / prior-year converts</t>
      </text>
    </comment>
    <comment ref="Q42" authorId="0">
      <text>
        <t>Site formula: Converts + children-of-record baptisms</t>
      </text>
    </comment>
    <comment ref="R42" authorId="0">
      <text>
        <t>Site formula: (Current attrition - prior-year attrition) / prior-year attrition</t>
      </text>
    </comment>
    <comment ref="S42" authorId="0">
      <text>
        <t>Site formula: Membership increase - official net growth</t>
      </text>
    </comment>
    <comment ref="T42" authorId="0">
      <text>
        <t>Site formula: (Full-time missionaries - prior-year full-time missionaries) / prior-year full-time missionaries</t>
      </text>
    </comment>
    <comment ref="V42" authorId="0">
      <text>
        <t>Site formula: Full-time missionaries / official membership</t>
      </text>
    </comment>
    <comment ref="W42" authorId="0">
      <text>
        <t>Site formula: (Conv / Missionary - prior-year Conv / Missionary) / prior-year Conv / Missionary</t>
      </text>
    </comment>
    <comment ref="X42" authorId="0">
      <text>
        <t>Site formula: Converts / full-time missionaries</t>
      </text>
    </comment>
    <comment ref="Y42" authorId="0">
      <text>
        <t>Site formula: Official net growth / full-time missionaries</t>
      </text>
    </comment>
    <comment ref="Z42" authorId="0">
      <text>
        <t>Site formula: Membership increase / full-time missionaries</t>
      </text>
    </comment>
    <comment ref="AG42" authorId="0">
      <text>
        <t>Site formula: (Stakes - prior-year stakes) / prior-year stakes</t>
      </text>
    </comment>
    <comment ref="AO42" authorId="0">
      <text>
        <t>Site formula: (Wards and branches - prior-year wards and branches) / prior-year wards and branches</t>
      </text>
    </comment>
    <comment ref="AU42" authorId="0">
      <text>
        <t>Site formula: Wards and branches / stakes</t>
      </text>
    </comment>
    <comment ref="AV42" authorId="0">
      <text>
        <t>Site formula: (1973 wards and branches / stakes) - (current wards and branches / stakes)</t>
      </text>
    </comment>
    <comment ref="AW42" authorId="0">
      <text>
        <t>Site formula: Official membership / wards and branches</t>
      </text>
    </comment>
    <comment ref="AX42" authorId="0">
      <text>
        <t>Site formula: (Current members per ward and branch) - (1980 members per ward and branch)</t>
      </text>
    </comment>
    <comment ref="E43" authorId="0">
      <text>
        <t>Site formula: Official membership - prior-year official membership</t>
      </text>
    </comment>
    <comment ref="F43" authorId="0">
      <text>
        <t>Site formula: Official net growth / prior-year official membership</t>
      </text>
    </comment>
    <comment ref="G43" authorId="0">
      <text>
        <t>Site formula: (Official net growth - prior-year net growth) / prior-year net growth</t>
      </text>
    </comment>
    <comment ref="J43" authorId="0">
      <text>
        <t>Site formula: Children of record from 8 years prior * current CoR baptism rate</t>
      </text>
    </comment>
    <comment ref="K43" authorId="0">
      <text>
        <t>Site formula: (Children of record - prior-year children of record) / prior-year children of record</t>
      </text>
    </comment>
    <comment ref="L43" authorId="0">
      <text>
        <t>Site formula: Children-of-record baptisms / official net growth</t>
      </text>
    </comment>
    <comment ref="M43" authorId="0">
      <text>
        <t>Site formula: Prior-year CoR baptism rate - 0.0002</t>
      </text>
    </comment>
    <comment ref="N43" authorId="0">
      <text>
        <t>Site formula: (CoR 8 years prior - CoR baptisms) / CoR 8 years prior</t>
      </text>
    </comment>
    <comment ref="P43" authorId="0">
      <text>
        <t>Site formula: (Converts - prior-year converts) / prior-year converts</t>
      </text>
    </comment>
    <comment ref="Q43" authorId="0">
      <text>
        <t>Site formula: Converts + children-of-record baptisms</t>
      </text>
    </comment>
    <comment ref="R43" authorId="0">
      <text>
        <t>Site formula: (Current attrition - prior-year attrition) / prior-year attrition</t>
      </text>
    </comment>
    <comment ref="S43" authorId="0">
      <text>
        <t>Site formula: Membership increase - official net growth</t>
      </text>
    </comment>
    <comment ref="T43" authorId="0">
      <text>
        <t>Site formula: (Full-time missionaries - prior-year full-time missionaries) / prior-year full-time missionaries</t>
      </text>
    </comment>
    <comment ref="V43" authorId="0">
      <text>
        <t>Site formula: Full-time missionaries / official membership</t>
      </text>
    </comment>
    <comment ref="W43" authorId="0">
      <text>
        <t>Site formula: (Conv / Missionary - prior-year Conv / Missionary) / prior-year Conv / Missionary</t>
      </text>
    </comment>
    <comment ref="X43" authorId="0">
      <text>
        <t>Site formula: Converts / full-time missionaries</t>
      </text>
    </comment>
    <comment ref="Y43" authorId="0">
      <text>
        <t>Site formula: Official net growth / full-time missionaries</t>
      </text>
    </comment>
    <comment ref="Z43" authorId="0">
      <text>
        <t>Site formula: Membership increase / full-time missionaries</t>
      </text>
    </comment>
    <comment ref="AG43" authorId="0">
      <text>
        <t>Site formula: (Stakes - prior-year stakes) / prior-year stakes</t>
      </text>
    </comment>
    <comment ref="AO43" authorId="0">
      <text>
        <t>Site formula: (Wards and branches - prior-year wards and branches) / prior-year wards and branches</t>
      </text>
    </comment>
    <comment ref="AU43" authorId="0">
      <text>
        <t>Site formula: Wards and branches / stakes</t>
      </text>
    </comment>
    <comment ref="AV43" authorId="0">
      <text>
        <t>Site formula: (1973 wards and branches / stakes) - (current wards and branches / stakes)</t>
      </text>
    </comment>
    <comment ref="AW43" authorId="0">
      <text>
        <t>Site formula: Official membership / wards and branches</t>
      </text>
    </comment>
    <comment ref="AX43" authorId="0">
      <text>
        <t>Site formula: (Current members per ward and branch) - (1980 members per ward and branch)</t>
      </text>
    </comment>
    <comment ref="CA43" authorId="0">
      <text>
        <t>Site formula: round($K$43+((A44-$A$43)*($K$53-$K$43)/($A$53-$A$43)),1)</t>
      </text>
    </comment>
    <comment ref="CC43" authorId="0">
      <text>
        <t>Site formula: $M$43+((A44-$A$43)*($M$53-$M$43)/($A$53-$A$43))</t>
      </text>
    </comment>
    <comment ref="CD43" authorId="0">
      <text>
        <t>Site formula: round($N$43+((A44-$A$43)*($N$53-$N$43)/($A$53-$A$43)),4)</t>
      </text>
    </comment>
    <comment ref="E44" authorId="0">
      <text>
        <t>Site formula: Official membership - prior-year official membership</t>
      </text>
    </comment>
    <comment ref="F44" authorId="0">
      <text>
        <t>Site formula: Official net growth / prior-year official membership</t>
      </text>
    </comment>
    <comment ref="G44" authorId="0">
      <text>
        <t>Site formula: (Official net growth - prior-year net growth) / prior-year net growth</t>
      </text>
    </comment>
    <comment ref="J44" authorId="0">
      <text>
        <t>Site formula: Children of record from 8 years prior * current CoR baptism rate</t>
      </text>
    </comment>
    <comment ref="K44" authorId="0">
      <text>
        <t>Site formula: (Children of record - prior-year children of record) / prior-year children of record</t>
      </text>
    </comment>
    <comment ref="L44" authorId="0">
      <text>
        <t>Site formula: Children-of-record baptisms / official net growth</t>
      </text>
    </comment>
    <comment ref="M44" authorId="0">
      <text>
        <t>Site formula: Prior-year CoR baptism rate - 0.0002</t>
      </text>
    </comment>
    <comment ref="N44" authorId="0">
      <text>
        <t>Site formula: (CoR 8 years prior - CoR baptisms) / CoR 8 years prior</t>
      </text>
    </comment>
    <comment ref="P44" authorId="0">
      <text>
        <t>Site formula: (Converts - prior-year converts) / prior-year converts</t>
      </text>
    </comment>
    <comment ref="Q44" authorId="0">
      <text>
        <t>Site formula: Converts + children-of-record baptisms</t>
      </text>
    </comment>
    <comment ref="R44" authorId="0">
      <text>
        <t>Site formula: (Current attrition - prior-year attrition) / prior-year attrition</t>
      </text>
    </comment>
    <comment ref="S44" authorId="0">
      <text>
        <t>Site formula: Membership increase - official net growth</t>
      </text>
    </comment>
    <comment ref="T44" authorId="0">
      <text>
        <t>Site formula: (Full-time missionaries - prior-year full-time missionaries) / prior-year full-time missionaries</t>
      </text>
    </comment>
    <comment ref="V44" authorId="0">
      <text>
        <t>Site formula: Full-time missionaries / official membership</t>
      </text>
    </comment>
    <comment ref="W44" authorId="0">
      <text>
        <t>Site formula: (Conv / Missionary - prior-year Conv / Missionary) / prior-year Conv / Missionary</t>
      </text>
    </comment>
    <comment ref="X44" authorId="0">
      <text>
        <t>Site formula: Converts / full-time missionaries</t>
      </text>
    </comment>
    <comment ref="Y44" authorId="0">
      <text>
        <t>Site formula: Official net growth / full-time missionaries</t>
      </text>
    </comment>
    <comment ref="Z44" authorId="0">
      <text>
        <t>Site formula: Membership increase / full-time missionaries</t>
      </text>
    </comment>
    <comment ref="AG44" authorId="0">
      <text>
        <t>Site formula: (Stakes - prior-year stakes) / prior-year stakes</t>
      </text>
    </comment>
    <comment ref="AO44" authorId="0">
      <text>
        <t>Site formula: (Wards and branches - prior-year wards and branches) / prior-year wards and branches</t>
      </text>
    </comment>
    <comment ref="AU44" authorId="0">
      <text>
        <t>Site formula: Wards and branches / stakes</t>
      </text>
    </comment>
    <comment ref="AV44" authorId="0">
      <text>
        <t>Site formula: (1973 wards and branches / stakes) - (current wards and branches / stakes)</t>
      </text>
    </comment>
    <comment ref="AW44" authorId="0">
      <text>
        <t>Site formula: Official membership / wards and branches</t>
      </text>
    </comment>
    <comment ref="AX44" authorId="0">
      <text>
        <t>Site formula: (Current members per ward and branch) - (1980 members per ward and branch)</t>
      </text>
    </comment>
    <comment ref="E45" authorId="0">
      <text>
        <t>Site formula: Official membership - prior-year official membership</t>
      </text>
    </comment>
    <comment ref="F45" authorId="0">
      <text>
        <t>Site formula: Official net growth / prior-year official membership</t>
      </text>
    </comment>
    <comment ref="G45" authorId="0">
      <text>
        <t>Site formula: (Official net growth - prior-year net growth) / prior-year net growth</t>
      </text>
    </comment>
    <comment ref="J45" authorId="0">
      <text>
        <t>Site formula: Children of record from 8 years prior * current CoR baptism rate</t>
      </text>
    </comment>
    <comment ref="K45" authorId="0">
      <text>
        <t>Site formula: (Children of record - prior-year children of record) / prior-year children of record</t>
      </text>
    </comment>
    <comment ref="L45" authorId="0">
      <text>
        <t>Site formula: Children-of-record baptisms / official net growth</t>
      </text>
    </comment>
    <comment ref="M45" authorId="0">
      <text>
        <t>Site formula: Prior-year CoR baptism rate - 0.0002</t>
      </text>
    </comment>
    <comment ref="N45" authorId="0">
      <text>
        <t>Site formula: (CoR 8 years prior - CoR baptisms) / CoR 8 years prior</t>
      </text>
    </comment>
    <comment ref="P45" authorId="0">
      <text>
        <t>Site formula: (Converts - prior-year converts) / prior-year converts</t>
      </text>
    </comment>
    <comment ref="Q45" authorId="0">
      <text>
        <t>Site formula: Converts + children-of-record baptisms</t>
      </text>
    </comment>
    <comment ref="R45" authorId="0">
      <text>
        <t>Site formula: (Current attrition - prior-year attrition) / prior-year attrition</t>
      </text>
    </comment>
    <comment ref="S45" authorId="0">
      <text>
        <t>Site formula: Membership increase - official net growth</t>
      </text>
    </comment>
    <comment ref="T45" authorId="0">
      <text>
        <t>Site formula: (Full-time missionaries - prior-year full-time missionaries) / prior-year full-time missionaries</t>
      </text>
    </comment>
    <comment ref="V45" authorId="0">
      <text>
        <t>Site formula: Full-time missionaries / official membership</t>
      </text>
    </comment>
    <comment ref="W45" authorId="0">
      <text>
        <t>Site formula: (Conv / Missionary - prior-year Conv / Missionary) / prior-year Conv / Missionary</t>
      </text>
    </comment>
    <comment ref="X45" authorId="0">
      <text>
        <t>Site formula: Converts / full-time missionaries</t>
      </text>
    </comment>
    <comment ref="Y45" authorId="0">
      <text>
        <t>Site formula: Official net growth / full-time missionaries</t>
      </text>
    </comment>
    <comment ref="Z45" authorId="0">
      <text>
        <t>Site formula: Membership increase / full-time missionaries</t>
      </text>
    </comment>
    <comment ref="AG45" authorId="0">
      <text>
        <t>Site formula: (Stakes - prior-year stakes) / prior-year stakes</t>
      </text>
    </comment>
    <comment ref="AO45" authorId="0">
      <text>
        <t>Site formula: (Wards and branches - prior-year wards and branches) / prior-year wards and branches</t>
      </text>
    </comment>
    <comment ref="AU45" authorId="0">
      <text>
        <t>Site formula: Wards and branches / stakes</t>
      </text>
    </comment>
    <comment ref="AV45" authorId="0">
      <text>
        <t>Site formula: (1973 wards and branches / stakes) - (current wards and branches / stakes)</t>
      </text>
    </comment>
    <comment ref="AW45" authorId="0">
      <text>
        <t>Site formula: Official membership / wards and branches</t>
      </text>
    </comment>
    <comment ref="AX45" authorId="0">
      <text>
        <t>Site formula: (Current members per ward and branch) - (1980 members per ward and branch)</t>
      </text>
    </comment>
    <comment ref="E46" authorId="0">
      <text>
        <t>Site formula: Official membership - prior-year official membership</t>
      </text>
    </comment>
    <comment ref="F46" authorId="0">
      <text>
        <t>Site formula: Official net growth / prior-year official membership</t>
      </text>
    </comment>
    <comment ref="G46" authorId="0">
      <text>
        <t>Site formula: (Official net growth - prior-year net growth) / prior-year net growth</t>
      </text>
    </comment>
    <comment ref="J46" authorId="0">
      <text>
        <t>Site formula: Children of record from 8 years prior * current CoR baptism rate</t>
      </text>
    </comment>
    <comment ref="K46" authorId="0">
      <text>
        <t>Site formula: (Children of record - prior-year children of record) / prior-year children of record</t>
      </text>
    </comment>
    <comment ref="L46" authorId="0">
      <text>
        <t>Site formula: Children-of-record baptisms / official net growth</t>
      </text>
    </comment>
    <comment ref="M46" authorId="0">
      <text>
        <t>Site formula: Prior-year CoR baptism rate - 0.0002</t>
      </text>
    </comment>
    <comment ref="N46" authorId="0">
      <text>
        <t>Site formula: (CoR 8 years prior - CoR baptisms) / CoR 8 years prior</t>
      </text>
    </comment>
    <comment ref="P46" authorId="0">
      <text>
        <t>Site formula: (Converts - prior-year converts) / prior-year converts</t>
      </text>
    </comment>
    <comment ref="Q46" authorId="0">
      <text>
        <t>Site formula: Converts + children-of-record baptisms</t>
      </text>
    </comment>
    <comment ref="R46" authorId="0">
      <text>
        <t>Site formula: (Current attrition - prior-year attrition) / prior-year attrition</t>
      </text>
    </comment>
    <comment ref="S46" authorId="0">
      <text>
        <t>Site formula: Membership increase - official net growth</t>
      </text>
    </comment>
    <comment ref="T46" authorId="0">
      <text>
        <t>Site formula: (Full-time missionaries - prior-year full-time missionaries) / prior-year full-time missionaries</t>
      </text>
    </comment>
    <comment ref="V46" authorId="0">
      <text>
        <t>Site formula: Full-time missionaries / official membership</t>
      </text>
    </comment>
    <comment ref="W46" authorId="0">
      <text>
        <t>Site formula: (Conv / Missionary - prior-year Conv / Missionary) / prior-year Conv / Missionary</t>
      </text>
    </comment>
    <comment ref="X46" authorId="0">
      <text>
        <t>Site formula: Converts / full-time missionaries</t>
      </text>
    </comment>
    <comment ref="Y46" authorId="0">
      <text>
        <t>Site formula: Official net growth / full-time missionaries</t>
      </text>
    </comment>
    <comment ref="Z46" authorId="0">
      <text>
        <t>Site formula: Membership increase / full-time missionaries</t>
      </text>
    </comment>
    <comment ref="AG46" authorId="0">
      <text>
        <t>Site formula: (Stakes - prior-year stakes) / prior-year stakes</t>
      </text>
    </comment>
    <comment ref="AO46" authorId="0">
      <text>
        <t>Site formula: (Wards and branches - prior-year wards and branches) / prior-year wards and branches</t>
      </text>
    </comment>
    <comment ref="AU46" authorId="0">
      <text>
        <t>Site formula: Wards and branches / stakes</t>
      </text>
    </comment>
    <comment ref="AV46" authorId="0">
      <text>
        <t>Site formula: (1973 wards and branches / stakes) - (current wards and branches / stakes)</t>
      </text>
    </comment>
    <comment ref="AW46" authorId="0">
      <text>
        <t>Site formula: Official membership / wards and branches</t>
      </text>
    </comment>
    <comment ref="AX46" authorId="0">
      <text>
        <t>Site formula: (Current members per ward and branch) - (1980 members per ward and branch)</t>
      </text>
    </comment>
    <comment ref="E47" authorId="0">
      <text>
        <t>Site formula: Official membership - prior-year official membership</t>
      </text>
    </comment>
    <comment ref="F47" authorId="0">
      <text>
        <t>Site formula: Official net growth / prior-year official membership</t>
      </text>
    </comment>
    <comment ref="G47" authorId="0">
      <text>
        <t>Site formula: (Official net growth - prior-year net growth) / prior-year net growth</t>
      </text>
    </comment>
    <comment ref="J47" authorId="0">
      <text>
        <t>Site formula: Children of record from 8 years prior * current CoR baptism rate</t>
      </text>
    </comment>
    <comment ref="K47" authorId="0">
      <text>
        <t>Site formula: (Children of record - prior-year children of record) / prior-year children of record</t>
      </text>
    </comment>
    <comment ref="L47" authorId="0">
      <text>
        <t>Site formula: Children-of-record baptisms / official net growth</t>
      </text>
    </comment>
    <comment ref="M47" authorId="0">
      <text>
        <t>Site formula: Prior-year CoR baptism rate - 0.0002</t>
      </text>
    </comment>
    <comment ref="N47" authorId="0">
      <text>
        <t>Site formula: (CoR 8 years prior - CoR baptisms) / CoR 8 years prior</t>
      </text>
    </comment>
    <comment ref="P47" authorId="0">
      <text>
        <t>Site formula: (Converts - prior-year converts) / prior-year converts</t>
      </text>
    </comment>
    <comment ref="Q47" authorId="0">
      <text>
        <t>Site formula: Converts + children-of-record baptisms</t>
      </text>
    </comment>
    <comment ref="R47" authorId="0">
      <text>
        <t>Site formula: (Current attrition - prior-year attrition) / prior-year attrition</t>
      </text>
    </comment>
    <comment ref="S47" authorId="0">
      <text>
        <t>Site formula: Membership increase - official net growth</t>
      </text>
    </comment>
    <comment ref="T47" authorId="0">
      <text>
        <t>Site formula: (Full-time missionaries - prior-year full-time missionaries) / prior-year full-time missionaries</t>
      </text>
    </comment>
    <comment ref="V47" authorId="0">
      <text>
        <t>Site formula: Full-time missionaries / official membership</t>
      </text>
    </comment>
    <comment ref="W47" authorId="0">
      <text>
        <t>Site formula: (Conv / Missionary - prior-year Conv / Missionary) / prior-year Conv / Missionary</t>
      </text>
    </comment>
    <comment ref="X47" authorId="0">
      <text>
        <t>Site formula: Converts / full-time missionaries</t>
      </text>
    </comment>
    <comment ref="Y47" authorId="0">
      <text>
        <t>Site formula: Official net growth / full-time missionaries</t>
      </text>
    </comment>
    <comment ref="Z47" authorId="0">
      <text>
        <t>Site formula: Membership increase / full-time missionaries</t>
      </text>
    </comment>
    <comment ref="AG47" authorId="0">
      <text>
        <t>Site formula: (Stakes - prior-year stakes) / prior-year stakes</t>
      </text>
    </comment>
    <comment ref="AO47" authorId="0">
      <text>
        <t>Site formula: (Wards and branches - prior-year wards and branches) / prior-year wards and branches</t>
      </text>
    </comment>
    <comment ref="AU47" authorId="0">
      <text>
        <t>Site formula: Wards and branches / stakes</t>
      </text>
    </comment>
    <comment ref="AV47" authorId="0">
      <text>
        <t>Site formula: (1973 wards and branches / stakes) - (current wards and branches / stakes)</t>
      </text>
    </comment>
    <comment ref="AW47" authorId="0">
      <text>
        <t>Site formula: Official membership / wards and branches</t>
      </text>
    </comment>
    <comment ref="AX47" authorId="0">
      <text>
        <t>Site formula: (Current members per ward and branch) - (1980 members per ward and branch)</t>
      </text>
    </comment>
    <comment ref="E48" authorId="0">
      <text>
        <t>Site formula: Official membership - prior-year official membership</t>
      </text>
    </comment>
    <comment ref="F48" authorId="0">
      <text>
        <t>Site formula: Official net growth / prior-year official membership</t>
      </text>
    </comment>
    <comment ref="G48" authorId="0">
      <text>
        <t>Site formula: (Official net growth - prior-year net growth) / prior-year net growth</t>
      </text>
    </comment>
    <comment ref="J48" authorId="0">
      <text>
        <t>Site formula: Children of record from 8 years prior * current CoR baptism rate</t>
      </text>
    </comment>
    <comment ref="K48" authorId="0">
      <text>
        <t>Site formula: (Children of record - prior-year children of record) / prior-year children of record</t>
      </text>
    </comment>
    <comment ref="L48" authorId="0">
      <text>
        <t>Site formula: Children-of-record baptisms / official net growth</t>
      </text>
    </comment>
    <comment ref="M48" authorId="0">
      <text>
        <t>Site formula: Prior-year CoR baptism rate - 0.0002</t>
      </text>
    </comment>
    <comment ref="N48" authorId="0">
      <text>
        <t>Site formula: (CoR 8 years prior - CoR baptisms) / CoR 8 years prior</t>
      </text>
    </comment>
    <comment ref="P48" authorId="0">
      <text>
        <t>Site formula: (Converts - prior-year converts) / prior-year converts</t>
      </text>
    </comment>
    <comment ref="Q48" authorId="0">
      <text>
        <t>Site formula: Converts + children-of-record baptisms</t>
      </text>
    </comment>
    <comment ref="R48" authorId="0">
      <text>
        <t>Site formula: (Current attrition - prior-year attrition) / prior-year attrition</t>
      </text>
    </comment>
    <comment ref="S48" authorId="0">
      <text>
        <t>Site formula: Membership increase - official net growth</t>
      </text>
    </comment>
    <comment ref="T48" authorId="0">
      <text>
        <t>Site formula: (Full-time missionaries - prior-year full-time missionaries) / prior-year full-time missionaries</t>
      </text>
    </comment>
    <comment ref="V48" authorId="0">
      <text>
        <t>Site formula: Full-time missionaries / official membership</t>
      </text>
    </comment>
    <comment ref="W48" authorId="0">
      <text>
        <t>Site formula: (Conv / Missionary - prior-year Conv / Missionary) / prior-year Conv / Missionary</t>
      </text>
    </comment>
    <comment ref="X48" authorId="0">
      <text>
        <t>Site formula: Converts / full-time missionaries</t>
      </text>
    </comment>
    <comment ref="Y48" authorId="0">
      <text>
        <t>Site formula: Official net growth / full-time missionaries</t>
      </text>
    </comment>
    <comment ref="Z48" authorId="0">
      <text>
        <t>Site formula: Membership increase / full-time missionaries</t>
      </text>
    </comment>
    <comment ref="AG48" authorId="0">
      <text>
        <t>Site formula: (Stakes - prior-year stakes) / prior-year stakes</t>
      </text>
    </comment>
    <comment ref="AO48" authorId="0">
      <text>
        <t>Site formula: (Wards and branches - prior-year wards and branches) / prior-year wards and branches</t>
      </text>
    </comment>
    <comment ref="AU48" authorId="0">
      <text>
        <t>Site formula: Wards and branches / stakes</t>
      </text>
    </comment>
    <comment ref="AV48" authorId="0">
      <text>
        <t>Site formula: (1973 wards and branches / stakes) - (current wards and branches / stakes)</t>
      </text>
    </comment>
    <comment ref="AW48" authorId="0">
      <text>
        <t>Site formula: Official membership / wards and branches</t>
      </text>
    </comment>
    <comment ref="AX48" authorId="0">
      <text>
        <t>Site formula: (Current members per ward and branch) - (1980 members per ward and branch)</t>
      </text>
    </comment>
    <comment ref="E49" authorId="0">
      <text>
        <t>Site formula: Official membership - prior-year official membership</t>
      </text>
    </comment>
    <comment ref="F49" authorId="0">
      <text>
        <t>Site formula: Official net growth / prior-year official membership</t>
      </text>
    </comment>
    <comment ref="G49" authorId="0">
      <text>
        <t>Site formula: (Official net growth - prior-year net growth) / prior-year net growth</t>
      </text>
    </comment>
    <comment ref="J49" authorId="0">
      <text>
        <t>Site formula: Children of record from 8 years prior * current CoR baptism rate</t>
      </text>
    </comment>
    <comment ref="K49" authorId="0">
      <text>
        <t>Site formula: (Children of record - prior-year children of record) / prior-year children of record</t>
      </text>
    </comment>
    <comment ref="L49" authorId="0">
      <text>
        <t>Site formula: Children-of-record baptisms / official net growth</t>
      </text>
    </comment>
    <comment ref="M49" authorId="0">
      <text>
        <t>Site formula: Prior-year CoR baptism rate - 0.0002</t>
      </text>
    </comment>
    <comment ref="N49" authorId="0">
      <text>
        <t>Site formula: (CoR 8 years prior - CoR baptisms) / CoR 8 years prior</t>
      </text>
    </comment>
    <comment ref="P49" authorId="0">
      <text>
        <t>Site formula: (Converts - prior-year converts) / prior-year converts</t>
      </text>
    </comment>
    <comment ref="Q49" authorId="0">
      <text>
        <t>Site formula: Converts + children-of-record baptisms</t>
      </text>
    </comment>
    <comment ref="R49" authorId="0">
      <text>
        <t>Site formula: (Current attrition - prior-year attrition) / prior-year attrition</t>
      </text>
    </comment>
    <comment ref="S49" authorId="0">
      <text>
        <t>Site formula: Membership increase - official net growth</t>
      </text>
    </comment>
    <comment ref="T49" authorId="0">
      <text>
        <t>Site formula: (Full-time missionaries - prior-year full-time missionaries) / prior-year full-time missionaries</t>
      </text>
    </comment>
    <comment ref="V49" authorId="0">
      <text>
        <t>Site formula: Full-time missionaries / official membership</t>
      </text>
    </comment>
    <comment ref="W49" authorId="0">
      <text>
        <t>Site formula: (Conv / Missionary - prior-year Conv / Missionary) / prior-year Conv / Missionary</t>
      </text>
    </comment>
    <comment ref="X49" authorId="0">
      <text>
        <t>Site formula: Converts / full-time missionaries</t>
      </text>
    </comment>
    <comment ref="Y49" authorId="0">
      <text>
        <t>Site formula: Official net growth / full-time missionaries</t>
      </text>
    </comment>
    <comment ref="Z49" authorId="0">
      <text>
        <t>Site formula: Membership increase / full-time missionaries</t>
      </text>
    </comment>
    <comment ref="AG49" authorId="0">
      <text>
        <t>Site formula: (Stakes - prior-year stakes) / prior-year stakes</t>
      </text>
    </comment>
    <comment ref="AO49" authorId="0">
      <text>
        <t>Site formula: (Wards and branches - prior-year wards and branches) / prior-year wards and branches</t>
      </text>
    </comment>
    <comment ref="AU49" authorId="0">
      <text>
        <t>Site formula: Wards and branches / stakes</t>
      </text>
    </comment>
    <comment ref="AV49" authorId="0">
      <text>
        <t>Site formula: (1973 wards and branches / stakes) - (current wards and branches / stakes)</t>
      </text>
    </comment>
    <comment ref="AW49" authorId="0">
      <text>
        <t>Site formula: Official membership / wards and branches</t>
      </text>
    </comment>
    <comment ref="AX49" authorId="0">
      <text>
        <t>Site formula: (Current members per ward and branch) - (1980 members per ward and branch)</t>
      </text>
    </comment>
    <comment ref="E50" authorId="0">
      <text>
        <t>Site formula: Official membership - prior-year official membership</t>
      </text>
    </comment>
    <comment ref="F50" authorId="0">
      <text>
        <t>Site formula: Official net growth / prior-year official membership</t>
      </text>
    </comment>
    <comment ref="G50" authorId="0">
      <text>
        <t>Site formula: (Official net growth - prior-year net growth) / prior-year net growth</t>
      </text>
    </comment>
    <comment ref="J50" authorId="0">
      <text>
        <t>Site formula: Children of record from 8 years prior * current CoR baptism rate</t>
      </text>
    </comment>
    <comment ref="K50" authorId="0">
      <text>
        <t>Site formula: (Children of record - prior-year children of record) / prior-year children of record</t>
      </text>
    </comment>
    <comment ref="L50" authorId="0">
      <text>
        <t>Site formula: Children-of-record baptisms / official net growth</t>
      </text>
    </comment>
    <comment ref="M50" authorId="0">
      <text>
        <t>Site formula: Prior-year CoR baptism rate - 0.0002</t>
      </text>
    </comment>
    <comment ref="N50" authorId="0">
      <text>
        <t>Site formula: (CoR 8 years prior - CoR baptisms) / CoR 8 years prior</t>
      </text>
    </comment>
    <comment ref="P50" authorId="0">
      <text>
        <t>Site formula: (Converts - prior-year converts) / prior-year converts</t>
      </text>
    </comment>
    <comment ref="Q50" authorId="0">
      <text>
        <t>Site formula: Converts + children-of-record baptisms</t>
      </text>
    </comment>
    <comment ref="R50" authorId="0">
      <text>
        <t>Site formula: (Current attrition - prior-year attrition) / prior-year attrition</t>
      </text>
    </comment>
    <comment ref="S50" authorId="0">
      <text>
        <t>Site formula: Membership increase - official net growth</t>
      </text>
    </comment>
    <comment ref="T50" authorId="0">
      <text>
        <t>Site formula: (Full-time missionaries - prior-year full-time missionaries) / prior-year full-time missionaries</t>
      </text>
    </comment>
    <comment ref="V50" authorId="0">
      <text>
        <t>Site formula: Full-time missionaries / official membership</t>
      </text>
    </comment>
    <comment ref="W50" authorId="0">
      <text>
        <t>Site formula: (Conv / Missionary - prior-year Conv / Missionary) / prior-year Conv / Missionary</t>
      </text>
    </comment>
    <comment ref="X50" authorId="0">
      <text>
        <t>Site formula: Converts / full-time missionaries</t>
      </text>
    </comment>
    <comment ref="Y50" authorId="0">
      <text>
        <t>Site formula: Official net growth / full-time missionaries</t>
      </text>
    </comment>
    <comment ref="Z50" authorId="0">
      <text>
        <t>Site formula: Membership increase / full-time missionaries</t>
      </text>
    </comment>
    <comment ref="AG50" authorId="0">
      <text>
        <t>Site formula: (Stakes - prior-year stakes) / prior-year stakes</t>
      </text>
    </comment>
    <comment ref="AO50" authorId="0">
      <text>
        <t>Site formula: (Wards and branches - prior-year wards and branches) / prior-year wards and branches</t>
      </text>
    </comment>
    <comment ref="AU50" authorId="0">
      <text>
        <t>Site formula: Wards and branches / stakes</t>
      </text>
    </comment>
    <comment ref="AV50" authorId="0">
      <text>
        <t>Site formula: (1973 wards and branches / stakes) - (current wards and branches / stakes)</t>
      </text>
    </comment>
    <comment ref="AW50" authorId="0">
      <text>
        <t>Site formula: Official membership / wards and branches</t>
      </text>
    </comment>
    <comment ref="AX50" authorId="0">
      <text>
        <t>Site formula: (Current members per ward and branch) - (1980 members per ward and branch)</t>
      </text>
    </comment>
    <comment ref="E51" authorId="0">
      <text>
        <t>Site formula: Official membership - prior-year official membership</t>
      </text>
    </comment>
    <comment ref="F51" authorId="0">
      <text>
        <t>Site formula: Official net growth / prior-year official membership</t>
      </text>
    </comment>
    <comment ref="G51" authorId="0">
      <text>
        <t>Site formula: (Official net growth - prior-year net growth) / prior-year net growth</t>
      </text>
    </comment>
    <comment ref="J51" authorId="0">
      <text>
        <t>Site formula: Children of record from 8 years prior * current CoR baptism rate</t>
      </text>
    </comment>
    <comment ref="K51" authorId="0">
      <text>
        <t>Site formula: (Children of record - prior-year children of record) / prior-year children of record</t>
      </text>
    </comment>
    <comment ref="L51" authorId="0">
      <text>
        <t>Site formula: Children-of-record baptisms / official net growth</t>
      </text>
    </comment>
    <comment ref="M51" authorId="0">
      <text>
        <t>Site formula: Prior-year CoR baptism rate - 0.0002</t>
      </text>
    </comment>
    <comment ref="N51" authorId="0">
      <text>
        <t>Site formula: (CoR 8 years prior - CoR baptisms) / CoR 8 years prior</t>
      </text>
    </comment>
    <comment ref="P51" authorId="0">
      <text>
        <t>Site formula: (Converts - prior-year converts) / prior-year converts</t>
      </text>
    </comment>
    <comment ref="Q51" authorId="0">
      <text>
        <t>Site formula: Converts + children-of-record baptisms</t>
      </text>
    </comment>
    <comment ref="R51" authorId="0">
      <text>
        <t>Site formula: (Current attrition - prior-year attrition) / prior-year attrition</t>
      </text>
    </comment>
    <comment ref="S51" authorId="0">
      <text>
        <t>Site formula: Membership increase - official net growth</t>
      </text>
    </comment>
    <comment ref="T51" authorId="0">
      <text>
        <t>Site formula: (Full-time missionaries - prior-year full-time missionaries) / prior-year full-time missionaries</t>
      </text>
    </comment>
    <comment ref="V51" authorId="0">
      <text>
        <t>Site formula: Full-time missionaries / official membership</t>
      </text>
    </comment>
    <comment ref="W51" authorId="0">
      <text>
        <t>Site formula: (Conv / Missionary - prior-year Conv / Missionary) / prior-year Conv / Missionary</t>
      </text>
    </comment>
    <comment ref="X51" authorId="0">
      <text>
        <t>Site formula: Converts / full-time missionaries</t>
      </text>
    </comment>
    <comment ref="Y51" authorId="0">
      <text>
        <t>Site formula: Official net growth / full-time missionaries</t>
      </text>
    </comment>
    <comment ref="Z51" authorId="0">
      <text>
        <t>Site formula: Membership increase / full-time missionaries</t>
      </text>
    </comment>
    <comment ref="AG51" authorId="0">
      <text>
        <t>Site formula: (Stakes - prior-year stakes) / prior-year stakes</t>
      </text>
    </comment>
    <comment ref="AO51" authorId="0">
      <text>
        <t>Site formula: (Wards and branches - prior-year wards and branches) / prior-year wards and branches</t>
      </text>
    </comment>
    <comment ref="AU51" authorId="0">
      <text>
        <t>Site formula: Wards and branches / stakes</t>
      </text>
    </comment>
    <comment ref="AV51" authorId="0">
      <text>
        <t>Site formula: (1973 wards and branches / stakes) - (current wards and branches / stakes)</t>
      </text>
    </comment>
    <comment ref="AW51" authorId="0">
      <text>
        <t>Site formula: Official membership / wards and branches</t>
      </text>
    </comment>
    <comment ref="AX51" authorId="0">
      <text>
        <t>Site formula: (Current members per ward and branch) - (1980 members per ward and branch)</t>
      </text>
    </comment>
    <comment ref="E52" authorId="0">
      <text>
        <t>Site formula: Official membership - prior-year official membership</t>
      </text>
    </comment>
    <comment ref="F52" authorId="0">
      <text>
        <t>Site formula: Official net growth / prior-year official membership</t>
      </text>
    </comment>
    <comment ref="G52" authorId="0">
      <text>
        <t>Site formula: (Official net growth - prior-year net growth) / prior-year net growth</t>
      </text>
    </comment>
    <comment ref="J52" authorId="0">
      <text>
        <t>Site formula: Children of record from 8 years prior * current CoR baptism rate</t>
      </text>
    </comment>
    <comment ref="K52" authorId="0">
      <text>
        <t>Site formula: (Children of record - prior-year children of record) / prior-year children of record</t>
      </text>
    </comment>
    <comment ref="L52" authorId="0">
      <text>
        <t>Site formula: Children-of-record baptisms / official net growth</t>
      </text>
    </comment>
    <comment ref="M52" authorId="0">
      <text>
        <t>Site formula: Prior-year CoR baptism rate - 0.0002</t>
      </text>
    </comment>
    <comment ref="N52" authorId="0">
      <text>
        <t>Site formula: (CoR 8 years prior - CoR baptisms) / CoR 8 years prior</t>
      </text>
    </comment>
    <comment ref="P52" authorId="0">
      <text>
        <t>Site formula: (Converts - prior-year converts) / prior-year converts</t>
      </text>
    </comment>
    <comment ref="Q52" authorId="0">
      <text>
        <t>Site formula: Converts + children-of-record baptisms</t>
      </text>
    </comment>
    <comment ref="R52" authorId="0">
      <text>
        <t>Site formula: (Current attrition - prior-year attrition) / prior-year attrition</t>
      </text>
    </comment>
    <comment ref="S52" authorId="0">
      <text>
        <t>Site formula: Membership increase - official net growth</t>
      </text>
    </comment>
    <comment ref="T52" authorId="0">
      <text>
        <t>Site formula: (Full-time missionaries - prior-year full-time missionaries) / prior-year full-time missionaries</t>
      </text>
    </comment>
    <comment ref="V52" authorId="0">
      <text>
        <t>Site formula: Full-time missionaries / official membership</t>
      </text>
    </comment>
    <comment ref="W52" authorId="0">
      <text>
        <t>Site formula: (Conv / Missionary - prior-year Conv / Missionary) / prior-year Conv / Missionary</t>
      </text>
    </comment>
    <comment ref="X52" authorId="0">
      <text>
        <t>Site formula: Converts / full-time missionaries</t>
      </text>
    </comment>
    <comment ref="Y52" authorId="0">
      <text>
        <t>Site formula: Official net growth / full-time missionaries</t>
      </text>
    </comment>
    <comment ref="Z52" authorId="0">
      <text>
        <t>Site formula: Membership increase / full-time missionaries</t>
      </text>
    </comment>
    <comment ref="AG52" authorId="0">
      <text>
        <t>Site formula: (Stakes - prior-year stakes) / prior-year stakes</t>
      </text>
    </comment>
    <comment ref="AO52" authorId="0">
      <text>
        <t>Site formula: (Wards and branches - prior-year wards and branches) / prior-year wards and branches</t>
      </text>
    </comment>
    <comment ref="AU52" authorId="0">
      <text>
        <t>Site formula: Wards and branches / stakes</t>
      </text>
    </comment>
    <comment ref="AV52" authorId="0">
      <text>
        <t>Site formula: (1973 wards and branches / stakes) - (current wards and branches / stakes)</t>
      </text>
    </comment>
    <comment ref="AW52" authorId="0">
      <text>
        <t>Site formula: Official membership / wards and branches</t>
      </text>
    </comment>
    <comment ref="AX52" authorId="0">
      <text>
        <t>Site formula: (Current members per ward and branch) - (1980 members per ward and branch)</t>
      </text>
    </comment>
    <comment ref="E53" authorId="0">
      <text>
        <t>Site formula: Official membership - prior-year official membership</t>
      </text>
    </comment>
    <comment ref="F53" authorId="0">
      <text>
        <t>Site formula: Official net growth / prior-year official membership</t>
      </text>
    </comment>
    <comment ref="G53" authorId="0">
      <text>
        <t>Site formula: (Official net growth - prior-year net growth) / prior-year net growth</t>
      </text>
    </comment>
    <comment ref="J53" authorId="0">
      <text>
        <t>Site formula: Children of record from 8 years prior * current CoR baptism rate</t>
      </text>
    </comment>
    <comment ref="K53" authorId="0">
      <text>
        <t>Site formula: (Children of record - prior-year children of record) / prior-year children of record</t>
      </text>
    </comment>
    <comment ref="L53" authorId="0">
      <text>
        <t>Site formula: Children-of-record baptisms / official net growth</t>
      </text>
    </comment>
    <comment ref="M53" authorId="0">
      <text>
        <t>Site formula: Prior-year CoR baptism rate - 0.0002</t>
      </text>
    </comment>
    <comment ref="N53" authorId="0">
      <text>
        <t>Site formula: (CoR 8 years prior - CoR baptisms) / CoR 8 years prior</t>
      </text>
    </comment>
    <comment ref="P53" authorId="0">
      <text>
        <t>Site formula: (Converts - prior-year converts) / prior-year converts</t>
      </text>
    </comment>
    <comment ref="Q53" authorId="0">
      <text>
        <t>Site formula: Converts + children-of-record baptisms</t>
      </text>
    </comment>
    <comment ref="R53" authorId="0">
      <text>
        <t>Site formula: (Current attrition - prior-year attrition) / prior-year attrition</t>
      </text>
    </comment>
    <comment ref="S53" authorId="0">
      <text>
        <t>Site formula: Membership increase - official net growth</t>
      </text>
    </comment>
    <comment ref="T53" authorId="0">
      <text>
        <t>Site formula: (Full-time missionaries - prior-year full-time missionaries) / prior-year full-time missionaries</t>
      </text>
    </comment>
    <comment ref="V53" authorId="0">
      <text>
        <t>Site formula: Full-time missionaries / official membership</t>
      </text>
    </comment>
    <comment ref="W53" authorId="0">
      <text>
        <t>Site formula: (Conv / Missionary - prior-year Conv / Missionary) / prior-year Conv / Missionary</t>
      </text>
    </comment>
    <comment ref="X53" authorId="0">
      <text>
        <t>Site formula: Converts / full-time missionaries</t>
      </text>
    </comment>
    <comment ref="Y53" authorId="0">
      <text>
        <t>Site formula: Official net growth / full-time missionaries</t>
      </text>
    </comment>
    <comment ref="Z53" authorId="0">
      <text>
        <t>Site formula: Membership increase / full-time missionaries</t>
      </text>
    </comment>
    <comment ref="AG53" authorId="0">
      <text>
        <t>Site formula: (Stakes - prior-year stakes) / prior-year stakes</t>
      </text>
    </comment>
    <comment ref="AO53" authorId="0">
      <text>
        <t>Site formula: (Wards and branches - prior-year wards and branches) / prior-year wards and branches</t>
      </text>
    </comment>
    <comment ref="AU53" authorId="0">
      <text>
        <t>Site formula: Wards and branches / stakes</t>
      </text>
    </comment>
    <comment ref="AV53" authorId="0">
      <text>
        <t>Site formula: (1973 wards and branches / stakes) - (current wards and branches / stakes)</t>
      </text>
    </comment>
    <comment ref="AW53" authorId="0">
      <text>
        <t>Site formula: Official membership / wards and branches</t>
      </text>
    </comment>
    <comment ref="AX53" authorId="0">
      <text>
        <t>Site formula: (Current members per ward and branch) - (1980 members per ward and branch)</t>
      </text>
    </comment>
    <comment ref="CA53" authorId="0">
      <text>
        <t>Site formula: round($K$53+((A54-$A$53)*($K$63-$K$53)/($A$63-$A$53)),1)</t>
      </text>
    </comment>
    <comment ref="CC53" authorId="0">
      <text>
        <t>Site formula: $M$53+((A54-$A$53)*($M$63-$M$53)/($A$63-$A$53))</t>
      </text>
    </comment>
    <comment ref="CD53" authorId="0">
      <text>
        <t>Site formula: round($N$53+((A54-$A$53)*($N$63-$N$53)/($A$63-$A$53)),4)</t>
      </text>
    </comment>
    <comment ref="E54" authorId="0">
      <text>
        <t>Site formula: Official membership - prior-year official membership</t>
      </text>
    </comment>
    <comment ref="F54" authorId="0">
      <text>
        <t>Site formula: Official net growth / prior-year official membership</t>
      </text>
    </comment>
    <comment ref="G54" authorId="0">
      <text>
        <t>Site formula: (Official net growth - prior-year net growth) / prior-year net growth</t>
      </text>
    </comment>
    <comment ref="J54" authorId="0">
      <text>
        <t>Site formula: Children of record from 8 years prior * current CoR baptism rate</t>
      </text>
    </comment>
    <comment ref="K54" authorId="0">
      <text>
        <t>Site formula: (Children of record - prior-year children of record) / prior-year children of record</t>
      </text>
    </comment>
    <comment ref="L54" authorId="0">
      <text>
        <t>Site formula: Children-of-record baptisms / official net growth</t>
      </text>
    </comment>
    <comment ref="M54" authorId="0">
      <text>
        <t>Site formula: Prior-year CoR baptism rate - 0.0002</t>
      </text>
    </comment>
    <comment ref="N54" authorId="0">
      <text>
        <t>Site formula: (CoR 8 years prior - CoR baptisms) / CoR 8 years prior</t>
      </text>
    </comment>
    <comment ref="P54" authorId="0">
      <text>
        <t>Site formula: (Converts - prior-year converts) / prior-year converts</t>
      </text>
    </comment>
    <comment ref="Q54" authorId="0">
      <text>
        <t>Site formula: Converts + children-of-record baptisms</t>
      </text>
    </comment>
    <comment ref="R54" authorId="0">
      <text>
        <t>Site formula: (Current attrition - prior-year attrition) / prior-year attrition</t>
      </text>
    </comment>
    <comment ref="S54" authorId="0">
      <text>
        <t>Site formula: Membership increase - official net growth</t>
      </text>
    </comment>
    <comment ref="T54" authorId="0">
      <text>
        <t>Site formula: (Full-time missionaries - prior-year full-time missionaries) / prior-year full-time missionaries</t>
      </text>
    </comment>
    <comment ref="V54" authorId="0">
      <text>
        <t>Site formula: Full-time missionaries / official membership</t>
      </text>
    </comment>
    <comment ref="W54" authorId="0">
      <text>
        <t>Site formula: (Conv / Missionary - prior-year Conv / Missionary) / prior-year Conv / Missionary</t>
      </text>
    </comment>
    <comment ref="X54" authorId="0">
      <text>
        <t>Site formula: Converts / full-time missionaries</t>
      </text>
    </comment>
    <comment ref="Y54" authorId="0">
      <text>
        <t>Site formula: Official net growth / full-time missionaries</t>
      </text>
    </comment>
    <comment ref="Z54" authorId="0">
      <text>
        <t>Site formula: Membership increase / full-time missionaries</t>
      </text>
    </comment>
    <comment ref="AG54" authorId="0">
      <text>
        <t>Site formula: (Stakes - prior-year stakes) / prior-year stakes</t>
      </text>
    </comment>
    <comment ref="AO54" authorId="0">
      <text>
        <t>Site formula: (Wards and branches - prior-year wards and branches) / prior-year wards and branches</t>
      </text>
    </comment>
    <comment ref="AU54" authorId="0">
      <text>
        <t>Site formula: Wards and branches / stakes</t>
      </text>
    </comment>
    <comment ref="AV54" authorId="0">
      <text>
        <t>Site formula: (1973 wards and branches / stakes) - (current wards and branches / stakes)</t>
      </text>
    </comment>
    <comment ref="AW54" authorId="0">
      <text>
        <t>Site formula: Official membership / wards and branches</t>
      </text>
    </comment>
    <comment ref="AX54" authorId="0">
      <text>
        <t>Site formula: (Current members per ward and branch) - (1980 members per ward and branch)</t>
      </text>
    </comment>
    <comment ref="E55" authorId="0">
      <text>
        <t>Site formula: Official membership - prior-year official membership</t>
      </text>
    </comment>
    <comment ref="F55" authorId="0">
      <text>
        <t>Site formula: Official net growth / prior-year official membership</t>
      </text>
    </comment>
    <comment ref="G55" authorId="0">
      <text>
        <t>Site formula: (Official net growth - prior-year net growth) / prior-year net growth</t>
      </text>
    </comment>
    <comment ref="J55" authorId="0">
      <text>
        <t>Site formula: Children of record from 8 years prior * current CoR baptism rate</t>
      </text>
    </comment>
    <comment ref="K55" authorId="0">
      <text>
        <t>Site formula: (Children of record - prior-year children of record) / prior-year children of record</t>
      </text>
    </comment>
    <comment ref="L55" authorId="0">
      <text>
        <t>Site formula: Children-of-record baptisms / official net growth</t>
      </text>
    </comment>
    <comment ref="M55" authorId="0">
      <text>
        <t>Site formula: Prior-year CoR baptism rate - 0.0002</t>
      </text>
    </comment>
    <comment ref="N55" authorId="0">
      <text>
        <t>Site formula: (CoR 8 years prior - CoR baptisms) / CoR 8 years prior</t>
      </text>
    </comment>
    <comment ref="P55" authorId="0">
      <text>
        <t>Site formula: (Converts - prior-year converts) / prior-year converts</t>
      </text>
    </comment>
    <comment ref="Q55" authorId="0">
      <text>
        <t>Site formula: Converts + children-of-record baptisms</t>
      </text>
    </comment>
    <comment ref="R55" authorId="0">
      <text>
        <t>Site formula: (Current attrition - prior-year attrition) / prior-year attrition</t>
      </text>
    </comment>
    <comment ref="S55" authorId="0">
      <text>
        <t>Site formula: Membership increase - official net growth</t>
      </text>
    </comment>
    <comment ref="T55" authorId="0">
      <text>
        <t>Site formula: (Full-time missionaries - prior-year full-time missionaries) / prior-year full-time missionaries</t>
      </text>
    </comment>
    <comment ref="V55" authorId="0">
      <text>
        <t>Site formula: Full-time missionaries / official membership</t>
      </text>
    </comment>
    <comment ref="W55" authorId="0">
      <text>
        <t>Site formula: (Conv / Missionary - prior-year Conv / Missionary) / prior-year Conv / Missionary</t>
      </text>
    </comment>
    <comment ref="X55" authorId="0">
      <text>
        <t>Site formula: Converts / full-time missionaries</t>
      </text>
    </comment>
    <comment ref="Y55" authorId="0">
      <text>
        <t>Site formula: Official net growth / full-time missionaries</t>
      </text>
    </comment>
    <comment ref="Z55" authorId="0">
      <text>
        <t>Site formula: Membership increase / full-time missionaries</t>
      </text>
    </comment>
    <comment ref="AG55" authorId="0">
      <text>
        <t>Site formula: (Stakes - prior-year stakes) / prior-year stakes</t>
      </text>
    </comment>
    <comment ref="AO55" authorId="0">
      <text>
        <t>Site formula: (Wards and branches - prior-year wards and branches) / prior-year wards and branches</t>
      </text>
    </comment>
    <comment ref="AU55" authorId="0">
      <text>
        <t>Site formula: Wards and branches / stakes</t>
      </text>
    </comment>
    <comment ref="AV55" authorId="0">
      <text>
        <t>Site formula: (1973 wards and branches / stakes) - (current wards and branches / stakes)</t>
      </text>
    </comment>
    <comment ref="AW55" authorId="0">
      <text>
        <t>Site formula: Official membership / wards and branches</t>
      </text>
    </comment>
    <comment ref="AX55" authorId="0">
      <text>
        <t>Site formula: (Current members per ward and branch) - (1980 members per ward and branch)</t>
      </text>
    </comment>
    <comment ref="E56" authorId="0">
      <text>
        <t>Site formula: Official membership - prior-year official membership</t>
      </text>
    </comment>
    <comment ref="F56" authorId="0">
      <text>
        <t>Site formula: Official net growth / prior-year official membership</t>
      </text>
    </comment>
    <comment ref="G56" authorId="0">
      <text>
        <t>Site formula: (Official net growth - prior-year net growth) / prior-year net growth</t>
      </text>
    </comment>
    <comment ref="J56" authorId="0">
      <text>
        <t>Site formula: Children of record from 8 years prior * current CoR baptism rate</t>
      </text>
    </comment>
    <comment ref="K56" authorId="0">
      <text>
        <t>Site formula: (Children of record - prior-year children of record) / prior-year children of record</t>
      </text>
    </comment>
    <comment ref="L56" authorId="0">
      <text>
        <t>Site formula: Children-of-record baptisms / official net growth</t>
      </text>
    </comment>
    <comment ref="M56" authorId="0">
      <text>
        <t>Site formula: Prior-year CoR baptism rate - 0.0002</t>
      </text>
    </comment>
    <comment ref="N56" authorId="0">
      <text>
        <t>Site formula: (CoR 8 years prior - CoR baptisms) / CoR 8 years prior</t>
      </text>
    </comment>
    <comment ref="P56" authorId="0">
      <text>
        <t>Site formula: (Converts - prior-year converts) / prior-year converts</t>
      </text>
    </comment>
    <comment ref="Q56" authorId="0">
      <text>
        <t>Site formula: Converts + children-of-record baptisms</t>
      </text>
    </comment>
    <comment ref="R56" authorId="0">
      <text>
        <t>Site formula: (Current attrition - prior-year attrition) / prior-year attrition</t>
      </text>
    </comment>
    <comment ref="S56" authorId="0">
      <text>
        <t>Site formula: Membership increase - official net growth</t>
      </text>
    </comment>
    <comment ref="T56" authorId="0">
      <text>
        <t>Site formula: (Full-time missionaries - prior-year full-time missionaries) / prior-year full-time missionaries</t>
      </text>
    </comment>
    <comment ref="V56" authorId="0">
      <text>
        <t>Site formula: Full-time missionaries / official membership</t>
      </text>
    </comment>
    <comment ref="W56" authorId="0">
      <text>
        <t>Site formula: (Conv / Missionary - prior-year Conv / Missionary) / prior-year Conv / Missionary</t>
      </text>
    </comment>
    <comment ref="X56" authorId="0">
      <text>
        <t>Site formula: Converts / full-time missionaries</t>
      </text>
    </comment>
    <comment ref="Y56" authorId="0">
      <text>
        <t>Site formula: Official net growth / full-time missionaries</t>
      </text>
    </comment>
    <comment ref="Z56" authorId="0">
      <text>
        <t>Site formula: Membership increase / full-time missionaries</t>
      </text>
    </comment>
    <comment ref="AG56" authorId="0">
      <text>
        <t>Site formula: (Stakes - prior-year stakes) / prior-year stakes</t>
      </text>
    </comment>
    <comment ref="AO56" authorId="0">
      <text>
        <t>Site formula: (Wards and branches - prior-year wards and branches) / prior-year wards and branches</t>
      </text>
    </comment>
    <comment ref="AU56" authorId="0">
      <text>
        <t>Site formula: Wards and branches / stakes</t>
      </text>
    </comment>
    <comment ref="AV56" authorId="0">
      <text>
        <t>Site formula: (1973 wards and branches / stakes) - (current wards and branches / stakes)</t>
      </text>
    </comment>
    <comment ref="AW56" authorId="0">
      <text>
        <t>Site formula: Official membership / wards and branches</t>
      </text>
    </comment>
    <comment ref="AX56" authorId="0">
      <text>
        <t>Site formula: (Current members per ward and branch) - (1980 members per ward and branch)</t>
      </text>
    </comment>
    <comment ref="E57" authorId="0">
      <text>
        <t>Site formula: Official membership - prior-year official membership</t>
      </text>
    </comment>
    <comment ref="F57" authorId="0">
      <text>
        <t>Site formula: Official net growth / prior-year official membership</t>
      </text>
    </comment>
    <comment ref="G57" authorId="0">
      <text>
        <t>Site formula: (Official net growth - prior-year net growth) / prior-year net growth</t>
      </text>
    </comment>
    <comment ref="J57" authorId="0">
      <text>
        <t>Site formula: Children of record from 8 years prior * current CoR baptism rate</t>
      </text>
    </comment>
    <comment ref="K57" authorId="0">
      <text>
        <t>Site formula: (Children of record - prior-year children of record) / prior-year children of record</t>
      </text>
    </comment>
    <comment ref="L57" authorId="0">
      <text>
        <t>Site formula: Children-of-record baptisms / official net growth</t>
      </text>
    </comment>
    <comment ref="M57" authorId="0">
      <text>
        <t>Site formula: Prior-year CoR baptism rate - 0.0002</t>
      </text>
    </comment>
    <comment ref="N57" authorId="0">
      <text>
        <t>Site formula: (CoR 8 years prior - CoR baptisms) / CoR 8 years prior</t>
      </text>
    </comment>
    <comment ref="P57" authorId="0">
      <text>
        <t>Site formula: (Converts - prior-year converts) / prior-year converts</t>
      </text>
    </comment>
    <comment ref="Q57" authorId="0">
      <text>
        <t>Site formula: Converts + children-of-record baptisms</t>
      </text>
    </comment>
    <comment ref="R57" authorId="0">
      <text>
        <t>Site formula: (Current attrition - prior-year attrition) / prior-year attrition</t>
      </text>
    </comment>
    <comment ref="S57" authorId="0">
      <text>
        <t>Site formula: Membership increase - official net growth</t>
      </text>
    </comment>
    <comment ref="T57" authorId="0">
      <text>
        <t>Site formula: (Full-time missionaries - prior-year full-time missionaries) / prior-year full-time missionaries</t>
      </text>
    </comment>
    <comment ref="V57" authorId="0">
      <text>
        <t>Site formula: Full-time missionaries / official membership</t>
      </text>
    </comment>
    <comment ref="W57" authorId="0">
      <text>
        <t>Site formula: (Conv / Missionary - prior-year Conv / Missionary) / prior-year Conv / Missionary</t>
      </text>
    </comment>
    <comment ref="X57" authorId="0">
      <text>
        <t>Site formula: Converts / full-time missionaries</t>
      </text>
    </comment>
    <comment ref="Y57" authorId="0">
      <text>
        <t>Site formula: Official net growth / full-time missionaries</t>
      </text>
    </comment>
    <comment ref="Z57" authorId="0">
      <text>
        <t>Site formula: Membership increase / full-time missionaries</t>
      </text>
    </comment>
    <comment ref="AG57" authorId="0">
      <text>
        <t>Site formula: (Stakes - prior-year stakes) / prior-year stakes</t>
      </text>
    </comment>
    <comment ref="AO57" authorId="0">
      <text>
        <t>Site formula: (Wards and branches - prior-year wards and branches) / prior-year wards and branches</t>
      </text>
    </comment>
    <comment ref="AU57" authorId="0">
      <text>
        <t>Site formula: Wards and branches / stakes</t>
      </text>
    </comment>
    <comment ref="AV57" authorId="0">
      <text>
        <t>Site formula: (1973 wards and branches / stakes) - (current wards and branches / stakes)</t>
      </text>
    </comment>
    <comment ref="AW57" authorId="0">
      <text>
        <t>Site formula: Official membership / wards and branches</t>
      </text>
    </comment>
    <comment ref="AX57" authorId="0">
      <text>
        <t>Site formula: (Current members per ward and branch) - (1980 members per ward and branch)</t>
      </text>
    </comment>
    <comment ref="DM57" authorId="0">
      <text>
        <t>Site formula: ((SUM($E$2:E3)*(100-AW58)/((A3-1829)*100)))*(SUM(C4:C57)+SUM(E4:E57))/((SUM(C4:C57)+sum(E4:E57))+SUM(BG4:BG57))</t>
      </text>
    </comment>
    <comment ref="E58" authorId="0">
      <text>
        <t>Site formula: Official membership - prior-year official membership</t>
      </text>
    </comment>
    <comment ref="F58" authorId="0">
      <text>
        <t>Site formula: Official net growth / prior-year official membership</t>
      </text>
    </comment>
    <comment ref="G58" authorId="0">
      <text>
        <t>Site formula: (Official net growth - prior-year net growth) / prior-year net growth</t>
      </text>
    </comment>
    <comment ref="J58" authorId="0">
      <text>
        <t>Site formula: Children of record from 8 years prior * current CoR baptism rate</t>
      </text>
    </comment>
    <comment ref="K58" authorId="0">
      <text>
        <t>Site formula: (Children of record - prior-year children of record) / prior-year children of record</t>
      </text>
    </comment>
    <comment ref="L58" authorId="0">
      <text>
        <t>Site formula: Children-of-record baptisms / official net growth</t>
      </text>
    </comment>
    <comment ref="M58" authorId="0">
      <text>
        <t>Site formula: Prior-year CoR baptism rate - 0.0002</t>
      </text>
    </comment>
    <comment ref="N58" authorId="0">
      <text>
        <t>Site formula: (CoR 8 years prior - CoR baptisms) / CoR 8 years prior</t>
      </text>
    </comment>
    <comment ref="P58" authorId="0">
      <text>
        <t>Site formula: (Converts - prior-year converts) / prior-year converts</t>
      </text>
    </comment>
    <comment ref="Q58" authorId="0">
      <text>
        <t>Site formula: Converts + children-of-record baptisms</t>
      </text>
    </comment>
    <comment ref="R58" authorId="0">
      <text>
        <t>Site formula: (Current attrition - prior-year attrition) / prior-year attrition</t>
      </text>
    </comment>
    <comment ref="S58" authorId="0">
      <text>
        <t>Site formula: Membership increase - official net growth</t>
      </text>
    </comment>
    <comment ref="T58" authorId="0">
      <text>
        <t>Site formula: (Full-time missionaries - prior-year full-time missionaries) / prior-year full-time missionaries</t>
      </text>
    </comment>
    <comment ref="V58" authorId="0">
      <text>
        <t>Site formula: Full-time missionaries / official membership</t>
      </text>
    </comment>
    <comment ref="W58" authorId="0">
      <text>
        <t>Site formula: (Conv / Missionary - prior-year Conv / Missionary) / prior-year Conv / Missionary</t>
      </text>
    </comment>
    <comment ref="X58" authorId="0">
      <text>
        <t>Site formula: Converts / full-time missionaries</t>
      </text>
    </comment>
    <comment ref="Y58" authorId="0">
      <text>
        <t>Site formula: Official net growth / full-time missionaries</t>
      </text>
    </comment>
    <comment ref="Z58" authorId="0">
      <text>
        <t>Site formula: Membership increase / full-time missionaries</t>
      </text>
    </comment>
    <comment ref="AG58" authorId="0">
      <text>
        <t>Site formula: (Stakes - prior-year stakes) / prior-year stakes</t>
      </text>
    </comment>
    <comment ref="AO58" authorId="0">
      <text>
        <t>Site formula: (Wards and branches - prior-year wards and branches) / prior-year wards and branches</t>
      </text>
    </comment>
    <comment ref="AU58" authorId="0">
      <text>
        <t>Site formula: Wards and branches / stakes</t>
      </text>
    </comment>
    <comment ref="AV58" authorId="0">
      <text>
        <t>Site formula: (1973 wards and branches / stakes) - (current wards and branches / stakes)</t>
      </text>
    </comment>
    <comment ref="AW58" authorId="0">
      <text>
        <t>Site formula: Official membership / wards and branches</t>
      </text>
    </comment>
    <comment ref="AX58" authorId="0">
      <text>
        <t>Site formula: (Current members per ward and branch) - (1980 members per ward and branch)</t>
      </text>
    </comment>
    <comment ref="E59" authorId="0">
      <text>
        <t>Site formula: Official membership - prior-year official membership</t>
      </text>
    </comment>
    <comment ref="F59" authorId="0">
      <text>
        <t>Site formula: Official net growth / prior-year official membership</t>
      </text>
    </comment>
    <comment ref="G59" authorId="0">
      <text>
        <t>Site formula: (Official net growth - prior-year net growth) / prior-year net growth</t>
      </text>
    </comment>
    <comment ref="J59" authorId="0">
      <text>
        <t>Site formula: Children of record from 8 years prior * current CoR baptism rate</t>
      </text>
    </comment>
    <comment ref="K59" authorId="0">
      <text>
        <t>Site formula: (Children of record - prior-year children of record) / prior-year children of record</t>
      </text>
    </comment>
    <comment ref="L59" authorId="0">
      <text>
        <t>Site formula: Children-of-record baptisms / official net growth</t>
      </text>
    </comment>
    <comment ref="M59" authorId="0">
      <text>
        <t>Site formula: Prior-year CoR baptism rate - 0.0002</t>
      </text>
    </comment>
    <comment ref="N59" authorId="0">
      <text>
        <t>Site formula: (CoR 8 years prior - CoR baptisms) / CoR 8 years prior</t>
      </text>
    </comment>
    <comment ref="P59" authorId="0">
      <text>
        <t>Site formula: (Converts - prior-year converts) / prior-year converts</t>
      </text>
    </comment>
    <comment ref="Q59" authorId="0">
      <text>
        <t>Site formula: Converts + children-of-record baptisms</t>
      </text>
    </comment>
    <comment ref="R59" authorId="0">
      <text>
        <t>Site formula: (Current attrition - prior-year attrition) / prior-year attrition</t>
      </text>
    </comment>
    <comment ref="S59" authorId="0">
      <text>
        <t>Site formula: Membership increase - official net growth</t>
      </text>
    </comment>
    <comment ref="T59" authorId="0">
      <text>
        <t>Site formula: (Full-time missionaries - prior-year full-time missionaries) / prior-year full-time missionaries</t>
      </text>
    </comment>
    <comment ref="V59" authorId="0">
      <text>
        <t>Site formula: Full-time missionaries / official membership</t>
      </text>
    </comment>
    <comment ref="W59" authorId="0">
      <text>
        <t>Site formula: (Conv / Missionary - prior-year Conv / Missionary) / prior-year Conv / Missionary</t>
      </text>
    </comment>
    <comment ref="X59" authorId="0">
      <text>
        <t>Site formula: Converts / full-time missionaries</t>
      </text>
    </comment>
    <comment ref="Y59" authorId="0">
      <text>
        <t>Site formula: Official net growth / full-time missionaries</t>
      </text>
    </comment>
    <comment ref="Z59" authorId="0">
      <text>
        <t>Site formula: Membership increase / full-time missionaries</t>
      </text>
    </comment>
    <comment ref="AG59" authorId="0">
      <text>
        <t>Site formula: (Stakes - prior-year stakes) / prior-year stakes</t>
      </text>
    </comment>
    <comment ref="AO59" authorId="0">
      <text>
        <t>Site formula: (Wards and branches - prior-year wards and branches) / prior-year wards and branches</t>
      </text>
    </comment>
    <comment ref="AU59" authorId="0">
      <text>
        <t>Site formula: Wards and branches / stakes</t>
      </text>
    </comment>
    <comment ref="AV59" authorId="0">
      <text>
        <t>Site formula: (1973 wards and branches / stakes) - (current wards and branches / stakes)</t>
      </text>
    </comment>
    <comment ref="AW59" authorId="0">
      <text>
        <t>Site formula: Official membership / wards and branches</t>
      </text>
    </comment>
    <comment ref="AX59" authorId="0">
      <text>
        <t>Site formula: (Current members per ward and branch) - (1980 members per ward and branch)</t>
      </text>
    </comment>
    <comment ref="E60" authorId="0">
      <text>
        <t>Site formula: Official membership - prior-year official membership</t>
      </text>
    </comment>
    <comment ref="F60" authorId="0">
      <text>
        <t>Site formula: Official net growth / prior-year official membership</t>
      </text>
    </comment>
    <comment ref="G60" authorId="0">
      <text>
        <t>Site formula: (Official net growth - prior-year net growth) / prior-year net growth</t>
      </text>
    </comment>
    <comment ref="J60" authorId="0">
      <text>
        <t>Site formula: Children of record from 8 years prior * current CoR baptism rate</t>
      </text>
    </comment>
    <comment ref="K60" authorId="0">
      <text>
        <t>Site formula: (Children of record - prior-year children of record) / prior-year children of record</t>
      </text>
    </comment>
    <comment ref="L60" authorId="0">
      <text>
        <t>Site formula: Children-of-record baptisms / official net growth</t>
      </text>
    </comment>
    <comment ref="M60" authorId="0">
      <text>
        <t>Site formula: Prior-year CoR baptism rate - 0.0002</t>
      </text>
    </comment>
    <comment ref="N60" authorId="0">
      <text>
        <t>Site formula: (CoR 8 years prior - CoR baptisms) / CoR 8 years prior</t>
      </text>
    </comment>
    <comment ref="P60" authorId="0">
      <text>
        <t>Site formula: (Converts - prior-year converts) / prior-year converts</t>
      </text>
    </comment>
    <comment ref="Q60" authorId="0">
      <text>
        <t>Site formula: Converts + children-of-record baptisms</t>
      </text>
    </comment>
    <comment ref="R60" authorId="0">
      <text>
        <t>Site formula: (Current attrition - prior-year attrition) / prior-year attrition</t>
      </text>
    </comment>
    <comment ref="S60" authorId="0">
      <text>
        <t>Site formula: Membership increase - official net growth</t>
      </text>
    </comment>
    <comment ref="T60" authorId="0">
      <text>
        <t>Site formula: (Full-time missionaries - prior-year full-time missionaries) / prior-year full-time missionaries</t>
      </text>
    </comment>
    <comment ref="V60" authorId="0">
      <text>
        <t>Site formula: Full-time missionaries / official membership</t>
      </text>
    </comment>
    <comment ref="W60" authorId="0">
      <text>
        <t>Site formula: (Conv / Missionary - prior-year Conv / Missionary) / prior-year Conv / Missionary</t>
      </text>
    </comment>
    <comment ref="X60" authorId="0">
      <text>
        <t>Site formula: Converts / full-time missionaries</t>
      </text>
    </comment>
    <comment ref="Y60" authorId="0">
      <text>
        <t>Site formula: Official net growth / full-time missionaries</t>
      </text>
    </comment>
    <comment ref="Z60" authorId="0">
      <text>
        <t>Site formula: Membership increase / full-time missionaries</t>
      </text>
    </comment>
    <comment ref="AG60" authorId="0">
      <text>
        <t>Site formula: (Stakes - prior-year stakes) / prior-year stakes</t>
      </text>
    </comment>
    <comment ref="AO60" authorId="0">
      <text>
        <t>Site formula: (Wards and branches - prior-year wards and branches) / prior-year wards and branches</t>
      </text>
    </comment>
    <comment ref="AU60" authorId="0">
      <text>
        <t>Site formula: Wards and branches / stakes</t>
      </text>
    </comment>
    <comment ref="AV60" authorId="0">
      <text>
        <t>Site formula: (1973 wards and branches / stakes) - (current wards and branches / stakes)</t>
      </text>
    </comment>
    <comment ref="AW60" authorId="0">
      <text>
        <t>Site formula: Official membership / wards and branches</t>
      </text>
    </comment>
    <comment ref="AX60" authorId="0">
      <text>
        <t>Site formula: (Current members per ward and branch) - (1980 members per ward and branch)</t>
      </text>
    </comment>
    <comment ref="E61" authorId="0">
      <text>
        <t>Site formula: Official membership - prior-year official membership</t>
      </text>
    </comment>
    <comment ref="F61" authorId="0">
      <text>
        <t>Site formula: Official net growth / prior-year official membership</t>
      </text>
    </comment>
    <comment ref="G61" authorId="0">
      <text>
        <t>Site formula: (Official net growth - prior-year net growth) / prior-year net growth</t>
      </text>
    </comment>
    <comment ref="J61" authorId="0">
      <text>
        <t>Site formula: Children of record from 8 years prior * current CoR baptism rate</t>
      </text>
    </comment>
    <comment ref="K61" authorId="0">
      <text>
        <t>Site formula: (Children of record - prior-year children of record) / prior-year children of record</t>
      </text>
    </comment>
    <comment ref="L61" authorId="0">
      <text>
        <t>Site formula: Children-of-record baptisms / official net growth</t>
      </text>
    </comment>
    <comment ref="M61" authorId="0">
      <text>
        <t>Site formula: Prior-year CoR baptism rate - 0.0002</t>
      </text>
    </comment>
    <comment ref="N61" authorId="0">
      <text>
        <t>Site formula: (CoR 8 years prior - CoR baptisms) / CoR 8 years prior</t>
      </text>
    </comment>
    <comment ref="P61" authorId="0">
      <text>
        <t>Site formula: (Converts - prior-year converts) / prior-year converts</t>
      </text>
    </comment>
    <comment ref="Q61" authorId="0">
      <text>
        <t>Site formula: Converts + children-of-record baptisms</t>
      </text>
    </comment>
    <comment ref="R61" authorId="0">
      <text>
        <t>Site formula: (Current attrition - prior-year attrition) / prior-year attrition</t>
      </text>
    </comment>
    <comment ref="S61" authorId="0">
      <text>
        <t>Site formula: Membership increase - official net growth</t>
      </text>
    </comment>
    <comment ref="T61" authorId="0">
      <text>
        <t>Site formula: (Full-time missionaries - prior-year full-time missionaries) / prior-year full-time missionaries</t>
      </text>
    </comment>
    <comment ref="V61" authorId="0">
      <text>
        <t>Site formula: Full-time missionaries / official membership</t>
      </text>
    </comment>
    <comment ref="W61" authorId="0">
      <text>
        <t>Site formula: (Conv / Missionary - prior-year Conv / Missionary) / prior-year Conv / Missionary</t>
      </text>
    </comment>
    <comment ref="X61" authorId="0">
      <text>
        <t>Site formula: Converts / full-time missionaries</t>
      </text>
    </comment>
    <comment ref="Y61" authorId="0">
      <text>
        <t>Site formula: Official net growth / full-time missionaries</t>
      </text>
    </comment>
    <comment ref="Z61" authorId="0">
      <text>
        <t>Site formula: Membership increase / full-time missionaries</t>
      </text>
    </comment>
    <comment ref="AG61" authorId="0">
      <text>
        <t>Site formula: (Stakes - prior-year stakes) / prior-year stakes</t>
      </text>
    </comment>
    <comment ref="AO61" authorId="0">
      <text>
        <t>Site formula: (Wards and branches - prior-year wards and branches) / prior-year wards and branches</t>
      </text>
    </comment>
    <comment ref="AU61" authorId="0">
      <text>
        <t>Site formula: Wards and branches / stakes</t>
      </text>
    </comment>
    <comment ref="AV61" authorId="0">
      <text>
        <t>Site formula: (1973 wards and branches / stakes) - (current wards and branches / stakes)</t>
      </text>
    </comment>
    <comment ref="AW61" authorId="0">
      <text>
        <t>Site formula: Official membership / wards and branches</t>
      </text>
    </comment>
    <comment ref="AX61" authorId="0">
      <text>
        <t>Site formula: (Current members per ward and branch) - (1980 members per ward and branch)</t>
      </text>
    </comment>
    <comment ref="E62" authorId="0">
      <text>
        <t>Site formula: Official membership - prior-year official membership</t>
      </text>
    </comment>
    <comment ref="F62" authorId="0">
      <text>
        <t>Site formula: Official net growth / prior-year official membership</t>
      </text>
    </comment>
    <comment ref="G62" authorId="0">
      <text>
        <t>Site formula: (Official net growth - prior-year net growth) / prior-year net growth</t>
      </text>
    </comment>
    <comment ref="J62" authorId="0">
      <text>
        <t>Site formula: Children of record from 8 years prior * current CoR baptism rate</t>
      </text>
    </comment>
    <comment ref="K62" authorId="0">
      <text>
        <t>Site formula: (Children of record - prior-year children of record) / prior-year children of record</t>
      </text>
    </comment>
    <comment ref="L62" authorId="0">
      <text>
        <t>Site formula: Children-of-record baptisms / official net growth</t>
      </text>
    </comment>
    <comment ref="M62" authorId="0">
      <text>
        <t>Site formula: Prior-year CoR baptism rate - 0.0002</t>
      </text>
    </comment>
    <comment ref="N62" authorId="0">
      <text>
        <t>Site formula: (CoR 8 years prior - CoR baptisms) / CoR 8 years prior</t>
      </text>
    </comment>
    <comment ref="P62" authorId="0">
      <text>
        <t>Site formula: (Converts - prior-year converts) / prior-year converts</t>
      </text>
    </comment>
    <comment ref="Q62" authorId="0">
      <text>
        <t>Site formula: Converts + children-of-record baptisms</t>
      </text>
    </comment>
    <comment ref="R62" authorId="0">
      <text>
        <t>Site formula: (Current attrition - prior-year attrition) / prior-year attrition</t>
      </text>
    </comment>
    <comment ref="S62" authorId="0">
      <text>
        <t>Site formula: Membership increase - official net growth</t>
      </text>
    </comment>
    <comment ref="T62" authorId="0">
      <text>
        <t>Site formula: (Full-time missionaries - prior-year full-time missionaries) / prior-year full-time missionaries</t>
      </text>
    </comment>
    <comment ref="V62" authorId="0">
      <text>
        <t>Site formula: Full-time missionaries / official membership</t>
      </text>
    </comment>
    <comment ref="W62" authorId="0">
      <text>
        <t>Site formula: (Conv / Missionary - prior-year Conv / Missionary) / prior-year Conv / Missionary</t>
      </text>
    </comment>
    <comment ref="X62" authorId="0">
      <text>
        <t>Site formula: Converts / full-time missionaries</t>
      </text>
    </comment>
    <comment ref="Y62" authorId="0">
      <text>
        <t>Site formula: Official net growth / full-time missionaries</t>
      </text>
    </comment>
    <comment ref="Z62" authorId="0">
      <text>
        <t>Site formula: Membership increase / full-time missionaries</t>
      </text>
    </comment>
    <comment ref="AG62" authorId="0">
      <text>
        <t>Site formula: (Stakes - prior-year stakes) / prior-year stakes</t>
      </text>
    </comment>
    <comment ref="AO62" authorId="0">
      <text>
        <t>Site formula: (Wards and branches - prior-year wards and branches) / prior-year wards and branches</t>
      </text>
    </comment>
    <comment ref="AU62" authorId="0">
      <text>
        <t>Site formula: Wards and branches / stakes</t>
      </text>
    </comment>
    <comment ref="AV62" authorId="0">
      <text>
        <t>Site formula: (1973 wards and branches / stakes) - (current wards and branches / stakes)</t>
      </text>
    </comment>
    <comment ref="AW62" authorId="0">
      <text>
        <t>Site formula: Official membership / wards and branches</t>
      </text>
    </comment>
    <comment ref="AX62" authorId="0">
      <text>
        <t>Site formula: (Current members per ward and branch) - (1980 members per ward and branch)</t>
      </text>
    </comment>
    <comment ref="E63" authorId="0">
      <text>
        <t>Site formula: Official membership - prior-year official membership</t>
      </text>
    </comment>
    <comment ref="F63" authorId="0">
      <text>
        <t>Site formula: Official net growth / prior-year official membership</t>
      </text>
    </comment>
    <comment ref="G63" authorId="0">
      <text>
        <t>Site formula: (Official net growth - prior-year net growth) / prior-year net growth</t>
      </text>
    </comment>
    <comment ref="J63" authorId="0">
      <text>
        <t>Site formula: Children of record from 8 years prior * current CoR baptism rate</t>
      </text>
    </comment>
    <comment ref="K63" authorId="0">
      <text>
        <t>Site formula: (Children of record - prior-year children of record) / prior-year children of record</t>
      </text>
    </comment>
    <comment ref="L63" authorId="0">
      <text>
        <t>Site formula: Children-of-record baptisms / official net growth</t>
      </text>
    </comment>
    <comment ref="M63" authorId="0">
      <text>
        <t>Site formula: Prior-year CoR baptism rate - 0.0002</t>
      </text>
    </comment>
    <comment ref="N63" authorId="0">
      <text>
        <t>Site formula: (CoR 8 years prior - CoR baptisms) / CoR 8 years prior</t>
      </text>
    </comment>
    <comment ref="P63" authorId="0">
      <text>
        <t>Site formula: (Converts - prior-year converts) / prior-year converts</t>
      </text>
    </comment>
    <comment ref="Q63" authorId="0">
      <text>
        <t>Site formula: Converts + children-of-record baptisms</t>
      </text>
    </comment>
    <comment ref="R63" authorId="0">
      <text>
        <t>Site formula: (Current attrition - prior-year attrition) / prior-year attrition</t>
      </text>
    </comment>
    <comment ref="S63" authorId="0">
      <text>
        <t>Site formula: Membership increase - official net growth</t>
      </text>
    </comment>
    <comment ref="T63" authorId="0">
      <text>
        <t>Site formula: (Full-time missionaries - prior-year full-time missionaries) / prior-year full-time missionaries</t>
      </text>
    </comment>
    <comment ref="V63" authorId="0">
      <text>
        <t>Site formula: Full-time missionaries / official membership</t>
      </text>
    </comment>
    <comment ref="W63" authorId="0">
      <text>
        <t>Site formula: (Conv / Missionary - prior-year Conv / Missionary) / prior-year Conv / Missionary</t>
      </text>
    </comment>
    <comment ref="X63" authorId="0">
      <text>
        <t>Site formula: Converts / full-time missionaries</t>
      </text>
    </comment>
    <comment ref="Y63" authorId="0">
      <text>
        <t>Site formula: Official net growth / full-time missionaries</t>
      </text>
    </comment>
    <comment ref="Z63" authorId="0">
      <text>
        <t>Site formula: Membership increase / full-time missionaries</t>
      </text>
    </comment>
    <comment ref="AG63" authorId="0">
      <text>
        <t>Site formula: (Stakes - prior-year stakes) / prior-year stakes</t>
      </text>
    </comment>
    <comment ref="AO63" authorId="0">
      <text>
        <t>Site formula: (Wards and branches - prior-year wards and branches) / prior-year wards and branches</t>
      </text>
    </comment>
    <comment ref="AU63" authorId="0">
      <text>
        <t>Site formula: Wards and branches / stakes</t>
      </text>
    </comment>
    <comment ref="AV63" authorId="0">
      <text>
        <t>Site formula: (1973 wards and branches / stakes) - (current wards and branches / stakes)</t>
      </text>
    </comment>
    <comment ref="AW63" authorId="0">
      <text>
        <t>Site formula: Official membership / wards and branches</t>
      </text>
    </comment>
    <comment ref="AX63" authorId="0">
      <text>
        <t>Site formula: (Current members per ward and branch) - (1980 members per ward and branch)</t>
      </text>
    </comment>
    <comment ref="CA63" authorId="0">
      <text>
        <t>Site formula: round($K$63+((A64-$A$63)*($K$73-$K$63)/($A$73-$A$63)),1)</t>
      </text>
    </comment>
    <comment ref="CC63" authorId="0">
      <text>
        <t>Site formula: $M$63+((A64-$A$63)*($M$73-$M$63)/($A$73-$A$63))</t>
      </text>
    </comment>
    <comment ref="CD63" authorId="0">
      <text>
        <t>Site formula: round($N$63+((A64-$A$63)*($N$73-$N$63)/($A$73-$A$63)),4)</t>
      </text>
    </comment>
    <comment ref="E64" authorId="0">
      <text>
        <t>Site formula: Official membership - prior-year official membership</t>
      </text>
    </comment>
    <comment ref="F64" authorId="0">
      <text>
        <t>Site formula: Official net growth / prior-year official membership</t>
      </text>
    </comment>
    <comment ref="G64" authorId="0">
      <text>
        <t>Site formula: (Official net growth - prior-year net growth) / prior-year net growth</t>
      </text>
    </comment>
    <comment ref="J64" authorId="0">
      <text>
        <t>Site formula: Children of record from 8 years prior * current CoR baptism rate</t>
      </text>
    </comment>
    <comment ref="K64" authorId="0">
      <text>
        <t>Site formula: (Children of record - prior-year children of record) / prior-year children of record</t>
      </text>
    </comment>
    <comment ref="L64" authorId="0">
      <text>
        <t>Site formula: Children-of-record baptisms / official net growth</t>
      </text>
    </comment>
    <comment ref="M64" authorId="0">
      <text>
        <t>Site formula: Prior-year CoR baptism rate - 0.0002</t>
      </text>
    </comment>
    <comment ref="N64" authorId="0">
      <text>
        <t>Site formula: (CoR 8 years prior - CoR baptisms) / CoR 8 years prior</t>
      </text>
    </comment>
    <comment ref="P64" authorId="0">
      <text>
        <t>Site formula: (Converts - prior-year converts) / prior-year converts</t>
      </text>
    </comment>
    <comment ref="Q64" authorId="0">
      <text>
        <t>Site formula: Converts + children-of-record baptisms</t>
      </text>
    </comment>
    <comment ref="R64" authorId="0">
      <text>
        <t>Site formula: (Current attrition - prior-year attrition) / prior-year attrition</t>
      </text>
    </comment>
    <comment ref="S64" authorId="0">
      <text>
        <t>Site formula: Membership increase - official net growth</t>
      </text>
    </comment>
    <comment ref="T64" authorId="0">
      <text>
        <t>Site formula: (Full-time missionaries - prior-year full-time missionaries) / prior-year full-time missionaries</t>
      </text>
    </comment>
    <comment ref="V64" authorId="0">
      <text>
        <t>Site formula: Full-time missionaries / official membership</t>
      </text>
    </comment>
    <comment ref="W64" authorId="0">
      <text>
        <t>Site formula: (Conv / Missionary - prior-year Conv / Missionary) / prior-year Conv / Missionary</t>
      </text>
    </comment>
    <comment ref="X64" authorId="0">
      <text>
        <t>Site formula: Converts / full-time missionaries</t>
      </text>
    </comment>
    <comment ref="Y64" authorId="0">
      <text>
        <t>Site formula: Official net growth / full-time missionaries</t>
      </text>
    </comment>
    <comment ref="Z64" authorId="0">
      <text>
        <t>Site formula: Membership increase / full-time missionaries</t>
      </text>
    </comment>
    <comment ref="AG64" authorId="0">
      <text>
        <t>Site formula: (Stakes - prior-year stakes) / prior-year stakes</t>
      </text>
    </comment>
    <comment ref="AO64" authorId="0">
      <text>
        <t>Site formula: (Wards and branches - prior-year wards and branches) / prior-year wards and branches</t>
      </text>
    </comment>
    <comment ref="AU64" authorId="0">
      <text>
        <t>Site formula: Wards and branches / stakes</t>
      </text>
    </comment>
    <comment ref="AV64" authorId="0">
      <text>
        <t>Site formula: (1973 wards and branches / stakes) - (current wards and branches / stakes)</t>
      </text>
    </comment>
    <comment ref="AW64" authorId="0">
      <text>
        <t>Site formula: Official membership / wards and branches</t>
      </text>
    </comment>
    <comment ref="AX64" authorId="0">
      <text>
        <t>Site formula: (Current members per ward and branch) - (1980 members per ward and branch)</t>
      </text>
    </comment>
    <comment ref="E65" authorId="0">
      <text>
        <t>Site formula: Official membership - prior-year official membership</t>
      </text>
    </comment>
    <comment ref="F65" authorId="0">
      <text>
        <t>Site formula: Official net growth / prior-year official membership</t>
      </text>
    </comment>
    <comment ref="G65" authorId="0">
      <text>
        <t>Site formula: (Official net growth - prior-year net growth) / prior-year net growth</t>
      </text>
    </comment>
    <comment ref="J65" authorId="0">
      <text>
        <t>Site formula: Children of record from 8 years prior * current CoR baptism rate</t>
      </text>
    </comment>
    <comment ref="K65" authorId="0">
      <text>
        <t>Site formula: (Children of record - prior-year children of record) / prior-year children of record</t>
      </text>
    </comment>
    <comment ref="L65" authorId="0">
      <text>
        <t>Site formula: Children-of-record baptisms / official net growth</t>
      </text>
    </comment>
    <comment ref="M65" authorId="0">
      <text>
        <t>Site formula: Prior-year CoR baptism rate - 0.0002</t>
      </text>
    </comment>
    <comment ref="N65" authorId="0">
      <text>
        <t>Site formula: (CoR 8 years prior - CoR baptisms) / CoR 8 years prior</t>
      </text>
    </comment>
    <comment ref="P65" authorId="0">
      <text>
        <t>Site formula: (Converts - prior-year converts) / prior-year converts</t>
      </text>
    </comment>
    <comment ref="Q65" authorId="0">
      <text>
        <t>Site formula: Converts + children-of-record baptisms</t>
      </text>
    </comment>
    <comment ref="R65" authorId="0">
      <text>
        <t>Site formula: (Current attrition - prior-year attrition) / prior-year attrition</t>
      </text>
    </comment>
    <comment ref="S65" authorId="0">
      <text>
        <t>Site formula: Membership increase - official net growth</t>
      </text>
    </comment>
    <comment ref="T65" authorId="0">
      <text>
        <t>Site formula: (Full-time missionaries - prior-year full-time missionaries) / prior-year full-time missionaries</t>
      </text>
    </comment>
    <comment ref="V65" authorId="0">
      <text>
        <t>Site formula: Full-time missionaries / official membership</t>
      </text>
    </comment>
    <comment ref="W65" authorId="0">
      <text>
        <t>Site formula: (Conv / Missionary - prior-year Conv / Missionary) / prior-year Conv / Missionary</t>
      </text>
    </comment>
    <comment ref="X65" authorId="0">
      <text>
        <t>Site formula: Converts / full-time missionaries</t>
      </text>
    </comment>
    <comment ref="Y65" authorId="0">
      <text>
        <t>Site formula: Official net growth / full-time missionaries</t>
      </text>
    </comment>
    <comment ref="Z65" authorId="0">
      <text>
        <t>Site formula: Membership increase / full-time missionaries</t>
      </text>
    </comment>
    <comment ref="AG65" authorId="0">
      <text>
        <t>Site formula: (Stakes - prior-year stakes) / prior-year stakes</t>
      </text>
    </comment>
    <comment ref="AO65" authorId="0">
      <text>
        <t>Site formula: (Wards and branches - prior-year wards and branches) / prior-year wards and branches</t>
      </text>
    </comment>
    <comment ref="AU65" authorId="0">
      <text>
        <t>Site formula: Wards and branches / stakes</t>
      </text>
    </comment>
    <comment ref="AV65" authorId="0">
      <text>
        <t>Site formula: (1973 wards and branches / stakes) - (current wards and branches / stakes)</t>
      </text>
    </comment>
    <comment ref="AW65" authorId="0">
      <text>
        <t>Site formula: Official membership / wards and branches</t>
      </text>
    </comment>
    <comment ref="AX65" authorId="0">
      <text>
        <t>Site formula: (Current members per ward and branch) - (1980 members per ward and branch)</t>
      </text>
    </comment>
    <comment ref="E66" authorId="0">
      <text>
        <t>Site formula: Official membership - prior-year official membership</t>
      </text>
    </comment>
    <comment ref="F66" authorId="0">
      <text>
        <t>Site formula: Official net growth / prior-year official membership</t>
      </text>
    </comment>
    <comment ref="G66" authorId="0">
      <text>
        <t>Site formula: (Official net growth - prior-year net growth) / prior-year net growth</t>
      </text>
    </comment>
    <comment ref="J66" authorId="0">
      <text>
        <t>Site formula: Children of record from 8 years prior * current CoR baptism rate</t>
      </text>
    </comment>
    <comment ref="K66" authorId="0">
      <text>
        <t>Site formula: (Children of record - prior-year children of record) / prior-year children of record</t>
      </text>
    </comment>
    <comment ref="L66" authorId="0">
      <text>
        <t>Site formula: Children-of-record baptisms / official net growth</t>
      </text>
    </comment>
    <comment ref="M66" authorId="0">
      <text>
        <t>Site formula: Prior-year CoR baptism rate - 0.0002</t>
      </text>
    </comment>
    <comment ref="N66" authorId="0">
      <text>
        <t>Site formula: (CoR 8 years prior - CoR baptisms) / CoR 8 years prior</t>
      </text>
    </comment>
    <comment ref="P66" authorId="0">
      <text>
        <t>Site formula: (Converts - prior-year converts) / prior-year converts</t>
      </text>
    </comment>
    <comment ref="Q66" authorId="0">
      <text>
        <t>Site formula: Converts + children-of-record baptisms</t>
      </text>
    </comment>
    <comment ref="R66" authorId="0">
      <text>
        <t>Site formula: (Current attrition - prior-year attrition) / prior-year attrition</t>
      </text>
    </comment>
    <comment ref="S66" authorId="0">
      <text>
        <t>Site formula: Membership increase - official net growth</t>
      </text>
    </comment>
    <comment ref="T66" authorId="0">
      <text>
        <t>Site formula: (Full-time missionaries - prior-year full-time missionaries) / prior-year full-time missionaries</t>
      </text>
    </comment>
    <comment ref="V66" authorId="0">
      <text>
        <t>Site formula: Full-time missionaries / official membership</t>
      </text>
    </comment>
    <comment ref="W66" authorId="0">
      <text>
        <t>Site formula: (Conv / Missionary - prior-year Conv / Missionary) / prior-year Conv / Missionary</t>
      </text>
    </comment>
    <comment ref="X66" authorId="0">
      <text>
        <t>Site formula: Converts / full-time missionaries</t>
      </text>
    </comment>
    <comment ref="Y66" authorId="0">
      <text>
        <t>Site formula: Official net growth / full-time missionaries</t>
      </text>
    </comment>
    <comment ref="Z66" authorId="0">
      <text>
        <t>Site formula: Membership increase / full-time missionaries</t>
      </text>
    </comment>
    <comment ref="AG66" authorId="0">
      <text>
        <t>Site formula: (Stakes - prior-year stakes) / prior-year stakes</t>
      </text>
    </comment>
    <comment ref="AO66" authorId="0">
      <text>
        <t>Site formula: (Wards and branches - prior-year wards and branches) / prior-year wards and branches</t>
      </text>
    </comment>
    <comment ref="AU66" authorId="0">
      <text>
        <t>Site formula: Wards and branches / stakes</t>
      </text>
    </comment>
    <comment ref="AV66" authorId="0">
      <text>
        <t>Site formula: (1973 wards and branches / stakes) - (current wards and branches / stakes)</t>
      </text>
    </comment>
    <comment ref="AW66" authorId="0">
      <text>
        <t>Site formula: Official membership / wards and branches</t>
      </text>
    </comment>
    <comment ref="AX66" authorId="0">
      <text>
        <t>Site formula: (Current members per ward and branch) - (1980 members per ward and branch)</t>
      </text>
    </comment>
    <comment ref="E67" authorId="0">
      <text>
        <t>Site formula: Official membership - prior-year official membership</t>
      </text>
    </comment>
    <comment ref="F67" authorId="0">
      <text>
        <t>Site formula: Official net growth / prior-year official membership</t>
      </text>
    </comment>
    <comment ref="G67" authorId="0">
      <text>
        <t>Site formula: (Official net growth - prior-year net growth) / prior-year net growth</t>
      </text>
    </comment>
    <comment ref="J67" authorId="0">
      <text>
        <t>Site formula: Children of record from 8 years prior * current CoR baptism rate</t>
      </text>
    </comment>
    <comment ref="K67" authorId="0">
      <text>
        <t>Site formula: (Children of record - prior-year children of record) / prior-year children of record</t>
      </text>
    </comment>
    <comment ref="L67" authorId="0">
      <text>
        <t>Site formula: Children-of-record baptisms / official net growth</t>
      </text>
    </comment>
    <comment ref="M67" authorId="0">
      <text>
        <t>Site formula: Prior-year CoR baptism rate - 0.0002</t>
      </text>
    </comment>
    <comment ref="N67" authorId="0">
      <text>
        <t>Site formula: (CoR 8 years prior - CoR baptisms) / CoR 8 years prior</t>
      </text>
    </comment>
    <comment ref="P67" authorId="0">
      <text>
        <t>Site formula: (Converts - prior-year converts) / prior-year converts</t>
      </text>
    </comment>
    <comment ref="Q67" authorId="0">
      <text>
        <t>Site formula: Converts + children-of-record baptisms</t>
      </text>
    </comment>
    <comment ref="R67" authorId="0">
      <text>
        <t>Site formula: (Current attrition - prior-year attrition) / prior-year attrition</t>
      </text>
    </comment>
    <comment ref="S67" authorId="0">
      <text>
        <t>Site formula: Membership increase - official net growth</t>
      </text>
    </comment>
    <comment ref="T67" authorId="0">
      <text>
        <t>Site formula: (Full-time missionaries - prior-year full-time missionaries) / prior-year full-time missionaries</t>
      </text>
    </comment>
    <comment ref="V67" authorId="0">
      <text>
        <t>Site formula: Full-time missionaries / official membership</t>
      </text>
    </comment>
    <comment ref="W67" authorId="0">
      <text>
        <t>Site formula: (Conv / Missionary - prior-year Conv / Missionary) / prior-year Conv / Missionary</t>
      </text>
    </comment>
    <comment ref="X67" authorId="0">
      <text>
        <t>Site formula: Converts / full-time missionaries</t>
      </text>
    </comment>
    <comment ref="Y67" authorId="0">
      <text>
        <t>Site formula: Official net growth / full-time missionaries</t>
      </text>
    </comment>
    <comment ref="Z67" authorId="0">
      <text>
        <t>Site formula: Membership increase / full-time missionaries</t>
      </text>
    </comment>
    <comment ref="AG67" authorId="0">
      <text>
        <t>Site formula: (Stakes - prior-year stakes) / prior-year stakes</t>
      </text>
    </comment>
    <comment ref="AO67" authorId="0">
      <text>
        <t>Site formula: (Wards and branches - prior-year wards and branches) / prior-year wards and branches</t>
      </text>
    </comment>
    <comment ref="AU67" authorId="0">
      <text>
        <t>Site formula: Wards and branches / stakes</t>
      </text>
    </comment>
    <comment ref="AV67" authorId="0">
      <text>
        <t>Site formula: (1973 wards and branches / stakes) - (current wards and branches / stakes)</t>
      </text>
    </comment>
    <comment ref="AW67" authorId="0">
      <text>
        <t>Site formula: Official membership / wards and branches</t>
      </text>
    </comment>
    <comment ref="AX67" authorId="0">
      <text>
        <t>Site formula: (Current members per ward and branch) - (1980 members per ward and branch)</t>
      </text>
    </comment>
    <comment ref="E68" authorId="0">
      <text>
        <t>Site formula: Official membership - prior-year official membership</t>
      </text>
    </comment>
    <comment ref="F68" authorId="0">
      <text>
        <t>Site formula: Official net growth / prior-year official membership</t>
      </text>
    </comment>
    <comment ref="G68" authorId="0">
      <text>
        <t>Site formula: (Official net growth - prior-year net growth) / prior-year net growth</t>
      </text>
    </comment>
    <comment ref="J68" authorId="0">
      <text>
        <t>Site formula: Children of record from 8 years prior * current CoR baptism rate</t>
      </text>
    </comment>
    <comment ref="K68" authorId="0">
      <text>
        <t>Site formula: (Children of record - prior-year children of record) / prior-year children of record</t>
      </text>
    </comment>
    <comment ref="L68" authorId="0">
      <text>
        <t>Site formula: Children-of-record baptisms / official net growth</t>
      </text>
    </comment>
    <comment ref="M68" authorId="0">
      <text>
        <t>Site formula: Prior-year CoR baptism rate - 0.0002</t>
      </text>
    </comment>
    <comment ref="N68" authorId="0">
      <text>
        <t>Site formula: (CoR 8 years prior - CoR baptisms) / CoR 8 years prior</t>
      </text>
    </comment>
    <comment ref="P68" authorId="0">
      <text>
        <t>Site formula: (Converts - prior-year converts) / prior-year converts</t>
      </text>
    </comment>
    <comment ref="Q68" authorId="0">
      <text>
        <t>Site formula: Converts + children-of-record baptisms</t>
      </text>
    </comment>
    <comment ref="R68" authorId="0">
      <text>
        <t>Site formula: (Current attrition - prior-year attrition) / prior-year attrition</t>
      </text>
    </comment>
    <comment ref="S68" authorId="0">
      <text>
        <t>Site formula: Membership increase - official net growth</t>
      </text>
    </comment>
    <comment ref="T68" authorId="0">
      <text>
        <t>Site formula: (Full-time missionaries - prior-year full-time missionaries) / prior-year full-time missionaries</t>
      </text>
    </comment>
    <comment ref="V68" authorId="0">
      <text>
        <t>Site formula: Full-time missionaries / official membership</t>
      </text>
    </comment>
    <comment ref="W68" authorId="0">
      <text>
        <t>Site formula: (Conv / Missionary - prior-year Conv / Missionary) / prior-year Conv / Missionary</t>
      </text>
    </comment>
    <comment ref="X68" authorId="0">
      <text>
        <t>Site formula: Converts / full-time missionaries</t>
      </text>
    </comment>
    <comment ref="Y68" authorId="0">
      <text>
        <t>Site formula: Official net growth / full-time missionaries</t>
      </text>
    </comment>
    <comment ref="Z68" authorId="0">
      <text>
        <t>Site formula: Membership increase / full-time missionaries</t>
      </text>
    </comment>
    <comment ref="AG68" authorId="0">
      <text>
        <t>Site formula: (Stakes - prior-year stakes) / prior-year stakes</t>
      </text>
    </comment>
    <comment ref="AO68" authorId="0">
      <text>
        <t>Site formula: (Wards and branches - prior-year wards and branches) / prior-year wards and branches</t>
      </text>
    </comment>
    <comment ref="AU68" authorId="0">
      <text>
        <t>Site formula: Wards and branches / stakes</t>
      </text>
    </comment>
    <comment ref="AV68" authorId="0">
      <text>
        <t>Site formula: (1973 wards and branches / stakes) - (current wards and branches / stakes)</t>
      </text>
    </comment>
    <comment ref="AW68" authorId="0">
      <text>
        <t>Site formula: Official membership / wards and branches</t>
      </text>
    </comment>
    <comment ref="AX68" authorId="0">
      <text>
        <t>Site formula: (Current members per ward and branch) - (1980 members per ward and branch)</t>
      </text>
    </comment>
    <comment ref="E69" authorId="0">
      <text>
        <t>Site formula: Official membership - prior-year official membership</t>
      </text>
    </comment>
    <comment ref="F69" authorId="0">
      <text>
        <t>Site formula: Official net growth / prior-year official membership</t>
      </text>
    </comment>
    <comment ref="G69" authorId="0">
      <text>
        <t>Site formula: (Official net growth - prior-year net growth) / prior-year net growth</t>
      </text>
    </comment>
    <comment ref="J69" authorId="0">
      <text>
        <t>Site formula: Children of record from 8 years prior * current CoR baptism rate</t>
      </text>
    </comment>
    <comment ref="K69" authorId="0">
      <text>
        <t>Site formula: (Children of record - prior-year children of record) / prior-year children of record</t>
      </text>
    </comment>
    <comment ref="L69" authorId="0">
      <text>
        <t>Site formula: Children-of-record baptisms / official net growth</t>
      </text>
    </comment>
    <comment ref="M69" authorId="0">
      <text>
        <t>Site formula: Prior-year CoR baptism rate - 0.0002</t>
      </text>
    </comment>
    <comment ref="N69" authorId="0">
      <text>
        <t>Site formula: (CoR 8 years prior - CoR baptisms) / CoR 8 years prior</t>
      </text>
    </comment>
    <comment ref="P69" authorId="0">
      <text>
        <t>Site formula: (Converts - prior-year converts) / prior-year converts</t>
      </text>
    </comment>
    <comment ref="Q69" authorId="0">
      <text>
        <t>Site formula: Converts + children-of-record baptisms</t>
      </text>
    </comment>
    <comment ref="R69" authorId="0">
      <text>
        <t>Site formula: (Current attrition - prior-year attrition) / prior-year attrition</t>
      </text>
    </comment>
    <comment ref="S69" authorId="0">
      <text>
        <t>Site formula: Membership increase - official net growth</t>
      </text>
    </comment>
    <comment ref="T69" authorId="0">
      <text>
        <t>Site formula: (Full-time missionaries - prior-year full-time missionaries) / prior-year full-time missionaries</t>
      </text>
    </comment>
    <comment ref="V69" authorId="0">
      <text>
        <t>Site formula: Full-time missionaries / official membership</t>
      </text>
    </comment>
    <comment ref="W69" authorId="0">
      <text>
        <t>Site formula: (Conv / Missionary - prior-year Conv / Missionary) / prior-year Conv / Missionary</t>
      </text>
    </comment>
    <comment ref="X69" authorId="0">
      <text>
        <t>Site formula: Converts / full-time missionaries</t>
      </text>
    </comment>
    <comment ref="Y69" authorId="0">
      <text>
        <t>Site formula: Official net growth / full-time missionaries</t>
      </text>
    </comment>
    <comment ref="Z69" authorId="0">
      <text>
        <t>Site formula: Membership increase / full-time missionaries</t>
      </text>
    </comment>
    <comment ref="AG69" authorId="0">
      <text>
        <t>Site formula: (Stakes - prior-year stakes) / prior-year stakes</t>
      </text>
    </comment>
    <comment ref="AO69" authorId="0">
      <text>
        <t>Site formula: (Wards and branches - prior-year wards and branches) / prior-year wards and branches</t>
      </text>
    </comment>
    <comment ref="AU69" authorId="0">
      <text>
        <t>Site formula: Wards and branches / stakes</t>
      </text>
    </comment>
    <comment ref="AV69" authorId="0">
      <text>
        <t>Site formula: (1973 wards and branches / stakes) - (current wards and branches / stakes)</t>
      </text>
    </comment>
    <comment ref="AW69" authorId="0">
      <text>
        <t>Site formula: Official membership / wards and branches</t>
      </text>
    </comment>
    <comment ref="AX69" authorId="0">
      <text>
        <t>Site formula: (Current members per ward and branch) - (1980 members per ward and branch)</t>
      </text>
    </comment>
    <comment ref="E70" authorId="0">
      <text>
        <t>Site formula: Official membership - prior-year official membership</t>
      </text>
    </comment>
    <comment ref="F70" authorId="0">
      <text>
        <t>Site formula: Official net growth / prior-year official membership</t>
      </text>
    </comment>
    <comment ref="G70" authorId="0">
      <text>
        <t>Site formula: (Official net growth - prior-year net growth) / prior-year net growth</t>
      </text>
    </comment>
    <comment ref="J70" authorId="0">
      <text>
        <t>Site formula: Children of record from 8 years prior * current CoR baptism rate</t>
      </text>
    </comment>
    <comment ref="K70" authorId="0">
      <text>
        <t>Site formula: (Children of record - prior-year children of record) / prior-year children of record</t>
      </text>
    </comment>
    <comment ref="L70" authorId="0">
      <text>
        <t>Site formula: Children-of-record baptisms / official net growth</t>
      </text>
    </comment>
    <comment ref="M70" authorId="0">
      <text>
        <t>Site formula: Prior-year CoR baptism rate - 0.0002</t>
      </text>
    </comment>
    <comment ref="N70" authorId="0">
      <text>
        <t>Site formula: (CoR 8 years prior - CoR baptisms) / CoR 8 years prior</t>
      </text>
    </comment>
    <comment ref="P70" authorId="0">
      <text>
        <t>Site formula: (Converts - prior-year converts) / prior-year converts</t>
      </text>
    </comment>
    <comment ref="Q70" authorId="0">
      <text>
        <t>Site formula: Converts + children-of-record baptisms</t>
      </text>
    </comment>
    <comment ref="R70" authorId="0">
      <text>
        <t>Site formula: (Current attrition - prior-year attrition) / prior-year attrition</t>
      </text>
    </comment>
    <comment ref="S70" authorId="0">
      <text>
        <t>Site formula: Membership increase - official net growth</t>
      </text>
    </comment>
    <comment ref="T70" authorId="0">
      <text>
        <t>Site formula: (Full-time missionaries - prior-year full-time missionaries) / prior-year full-time missionaries</t>
      </text>
    </comment>
    <comment ref="V70" authorId="0">
      <text>
        <t>Site formula: Full-time missionaries / official membership</t>
      </text>
    </comment>
    <comment ref="W70" authorId="0">
      <text>
        <t>Site formula: (Conv / Missionary - prior-year Conv / Missionary) / prior-year Conv / Missionary</t>
      </text>
    </comment>
    <comment ref="X70" authorId="0">
      <text>
        <t>Site formula: Converts / full-time missionaries</t>
      </text>
    </comment>
    <comment ref="Y70" authorId="0">
      <text>
        <t>Site formula: Official net growth / full-time missionaries</t>
      </text>
    </comment>
    <comment ref="Z70" authorId="0">
      <text>
        <t>Site formula: Membership increase / full-time missionaries</t>
      </text>
    </comment>
    <comment ref="AG70" authorId="0">
      <text>
        <t>Site formula: (Stakes - prior-year stakes) / prior-year stakes</t>
      </text>
    </comment>
    <comment ref="AO70" authorId="0">
      <text>
        <t>Site formula: (Wards and branches - prior-year wards and branches) / prior-year wards and branches</t>
      </text>
    </comment>
    <comment ref="AU70" authorId="0">
      <text>
        <t>Site formula: Wards and branches / stakes</t>
      </text>
    </comment>
    <comment ref="AV70" authorId="0">
      <text>
        <t>Site formula: (1973 wards and branches / stakes) - (current wards and branches / stakes)</t>
      </text>
    </comment>
    <comment ref="AW70" authorId="0">
      <text>
        <t>Site formula: Official membership / wards and branches</t>
      </text>
    </comment>
    <comment ref="AX70" authorId="0">
      <text>
        <t>Site formula: (Current members per ward and branch) - (1980 members per ward and branch)</t>
      </text>
    </comment>
    <comment ref="E71" authorId="0">
      <text>
        <t>Site formula: Official membership - prior-year official membership</t>
      </text>
    </comment>
    <comment ref="F71" authorId="0">
      <text>
        <t>Site formula: Official net growth / prior-year official membership</t>
      </text>
    </comment>
    <comment ref="G71" authorId="0">
      <text>
        <t>Site formula: (Official net growth - prior-year net growth) / prior-year net growth</t>
      </text>
    </comment>
    <comment ref="J71" authorId="0">
      <text>
        <t>Site formula: Children of record from 8 years prior * current CoR baptism rate</t>
      </text>
    </comment>
    <comment ref="K71" authorId="0">
      <text>
        <t>Site formula: (Children of record - prior-year children of record) / prior-year children of record</t>
      </text>
    </comment>
    <comment ref="L71" authorId="0">
      <text>
        <t>Site formula: Children-of-record baptisms / official net growth</t>
      </text>
    </comment>
    <comment ref="M71" authorId="0">
      <text>
        <t>Site formula: Prior-year CoR baptism rate - 0.0002</t>
      </text>
    </comment>
    <comment ref="N71" authorId="0">
      <text>
        <t>Site formula: (CoR 8 years prior - CoR baptisms) / CoR 8 years prior</t>
      </text>
    </comment>
    <comment ref="P71" authorId="0">
      <text>
        <t>Site formula: (Converts - prior-year converts) / prior-year converts</t>
      </text>
    </comment>
    <comment ref="Q71" authorId="0">
      <text>
        <t>Site formula: Converts + children-of-record baptisms</t>
      </text>
    </comment>
    <comment ref="R71" authorId="0">
      <text>
        <t>Site formula: (Current attrition - prior-year attrition) / prior-year attrition</t>
      </text>
    </comment>
    <comment ref="S71" authorId="0">
      <text>
        <t>Site formula: Membership increase - official net growth</t>
      </text>
    </comment>
    <comment ref="T71" authorId="0">
      <text>
        <t>Site formula: (Full-time missionaries - prior-year full-time missionaries) / prior-year full-time missionaries</t>
      </text>
    </comment>
    <comment ref="V71" authorId="0">
      <text>
        <t>Site formula: Full-time missionaries / official membership</t>
      </text>
    </comment>
    <comment ref="W71" authorId="0">
      <text>
        <t>Site formula: (Conv / Missionary - prior-year Conv / Missionary) / prior-year Conv / Missionary</t>
      </text>
    </comment>
    <comment ref="X71" authorId="0">
      <text>
        <t>Site formula: Converts / full-time missionaries</t>
      </text>
    </comment>
    <comment ref="Y71" authorId="0">
      <text>
        <t>Site formula: Official net growth / full-time missionaries</t>
      </text>
    </comment>
    <comment ref="Z71" authorId="0">
      <text>
        <t>Site formula: Membership increase / full-time missionaries</t>
      </text>
    </comment>
    <comment ref="AG71" authorId="0">
      <text>
        <t>Site formula: (Stakes - prior-year stakes) / prior-year stakes</t>
      </text>
    </comment>
    <comment ref="AO71" authorId="0">
      <text>
        <t>Site formula: (Wards and branches - prior-year wards and branches) / prior-year wards and branches</t>
      </text>
    </comment>
    <comment ref="AU71" authorId="0">
      <text>
        <t>Site formula: Wards and branches / stakes</t>
      </text>
    </comment>
    <comment ref="AV71" authorId="0">
      <text>
        <t>Site formula: (1973 wards and branches / stakes) - (current wards and branches / stakes)</t>
      </text>
    </comment>
    <comment ref="AW71" authorId="0">
      <text>
        <t>Site formula: Official membership / wards and branches</t>
      </text>
    </comment>
    <comment ref="AX71" authorId="0">
      <text>
        <t>Site formula: (Current members per ward and branch) - (1980 members per ward and branch)</t>
      </text>
    </comment>
    <comment ref="E72" authorId="0">
      <text>
        <t>Site formula: Official membership - prior-year official membership</t>
      </text>
    </comment>
    <comment ref="F72" authorId="0">
      <text>
        <t>Site formula: Official net growth / prior-year official membership</t>
      </text>
    </comment>
    <comment ref="G72" authorId="0">
      <text>
        <t>Site formula: (Official net growth - prior-year net growth) / prior-year net growth</t>
      </text>
    </comment>
    <comment ref="J72" authorId="0">
      <text>
        <t>Site formula: Children of record from 8 years prior * current CoR baptism rate</t>
      </text>
    </comment>
    <comment ref="K72" authorId="0">
      <text>
        <t>Site formula: (Children of record - prior-year children of record) / prior-year children of record</t>
      </text>
    </comment>
    <comment ref="L72" authorId="0">
      <text>
        <t>Site formula: Children-of-record baptisms / official net growth</t>
      </text>
    </comment>
    <comment ref="M72" authorId="0">
      <text>
        <t>Site formula: Prior-year CoR baptism rate - 0.0002</t>
      </text>
    </comment>
    <comment ref="N72" authorId="0">
      <text>
        <t>Site formula: (CoR 8 years prior - CoR baptisms) / CoR 8 years prior</t>
      </text>
    </comment>
    <comment ref="P72" authorId="0">
      <text>
        <t>Site formula: (Converts - prior-year converts) / prior-year converts</t>
      </text>
    </comment>
    <comment ref="Q72" authorId="0">
      <text>
        <t>Site formula: Converts + children-of-record baptisms</t>
      </text>
    </comment>
    <comment ref="R72" authorId="0">
      <text>
        <t>Site formula: (Current attrition - prior-year attrition) / prior-year attrition</t>
      </text>
    </comment>
    <comment ref="S72" authorId="0">
      <text>
        <t>Site formula: Membership increase - official net growth</t>
      </text>
    </comment>
    <comment ref="T72" authorId="0">
      <text>
        <t>Site formula: (Full-time missionaries - prior-year full-time missionaries) / prior-year full-time missionaries</t>
      </text>
    </comment>
    <comment ref="V72" authorId="0">
      <text>
        <t>Site formula: Full-time missionaries / official membership</t>
      </text>
    </comment>
    <comment ref="W72" authorId="0">
      <text>
        <t>Site formula: (Conv / Missionary - prior-year Conv / Missionary) / prior-year Conv / Missionary</t>
      </text>
    </comment>
    <comment ref="X72" authorId="0">
      <text>
        <t>Site formula: Converts / full-time missionaries</t>
      </text>
    </comment>
    <comment ref="Y72" authorId="0">
      <text>
        <t>Site formula: Official net growth / full-time missionaries</t>
      </text>
    </comment>
    <comment ref="Z72" authorId="0">
      <text>
        <t>Site formula: Membership increase / full-time missionaries</t>
      </text>
    </comment>
    <comment ref="AG72" authorId="0">
      <text>
        <t>Site formula: (Stakes - prior-year stakes) / prior-year stakes</t>
      </text>
    </comment>
    <comment ref="AO72" authorId="0">
      <text>
        <t>Site formula: (Wards and branches - prior-year wards and branches) / prior-year wards and branches</t>
      </text>
    </comment>
    <comment ref="AU72" authorId="0">
      <text>
        <t>Site formula: Wards and branches / stakes</t>
      </text>
    </comment>
    <comment ref="AV72" authorId="0">
      <text>
        <t>Site formula: (1973 wards and branches / stakes) - (current wards and branches / stakes)</t>
      </text>
    </comment>
    <comment ref="AW72" authorId="0">
      <text>
        <t>Site formula: Official membership / wards and branches</t>
      </text>
    </comment>
    <comment ref="AX72" authorId="0">
      <text>
        <t>Site formula: (Current members per ward and branch) - (1980 members per ward and branch)</t>
      </text>
    </comment>
    <comment ref="CK72" authorId="0">
      <text>
        <t>Site formula: (260000-(85000*260000/(260000+50000)))*B73/225000</t>
      </text>
    </comment>
    <comment ref="CL72" authorId="0">
      <text>
        <t>Site formula: (50000-(85000*50000/(260000+50000)))*B73/225000</t>
      </text>
    </comment>
    <comment ref="E73" authorId="0">
      <text>
        <t>Site formula: Official membership - prior-year official membership</t>
      </text>
    </comment>
    <comment ref="F73" authorId="0">
      <text>
        <t>Site formula: Official net growth / prior-year official membership</t>
      </text>
    </comment>
    <comment ref="G73" authorId="0">
      <text>
        <t>Site formula: (Official net growth - prior-year net growth) / prior-year net growth</t>
      </text>
    </comment>
    <comment ref="J73" authorId="0">
      <text>
        <t>Site formula: Children of record from 8 years prior * current CoR baptism rate</t>
      </text>
    </comment>
    <comment ref="K73" authorId="0">
      <text>
        <t>Site formula: (Children of record - prior-year children of record) / prior-year children of record</t>
      </text>
    </comment>
    <comment ref="L73" authorId="0">
      <text>
        <t>Site formula: Children-of-record baptisms / official net growth</t>
      </text>
    </comment>
    <comment ref="M73" authorId="0">
      <text>
        <t>Site formula: Prior-year CoR baptism rate - 0.0002</t>
      </text>
    </comment>
    <comment ref="N73" authorId="0">
      <text>
        <t>Site formula: (CoR 8 years prior - CoR baptisms) / CoR 8 years prior</t>
      </text>
    </comment>
    <comment ref="P73" authorId="0">
      <text>
        <t>Site formula: (Converts - prior-year converts) / prior-year converts</t>
      </text>
    </comment>
    <comment ref="Q73" authorId="0">
      <text>
        <t>Site formula: Converts + children-of-record baptisms</t>
      </text>
    </comment>
    <comment ref="R73" authorId="0">
      <text>
        <t>Site formula: (Current attrition - prior-year attrition) / prior-year attrition</t>
      </text>
    </comment>
    <comment ref="S73" authorId="0">
      <text>
        <t>Site formula: Membership increase - official net growth</t>
      </text>
    </comment>
    <comment ref="T73" authorId="0">
      <text>
        <t>Site formula: (Full-time missionaries - prior-year full-time missionaries) / prior-year full-time missionaries</t>
      </text>
    </comment>
    <comment ref="V73" authorId="0">
      <text>
        <t>Site formula: Full-time missionaries / official membership</t>
      </text>
    </comment>
    <comment ref="W73" authorId="0">
      <text>
        <t>Site formula: (Conv / Missionary - prior-year Conv / Missionary) / prior-year Conv / Missionary</t>
      </text>
    </comment>
    <comment ref="X73" authorId="0">
      <text>
        <t>Site formula: Converts / full-time missionaries</t>
      </text>
    </comment>
    <comment ref="Y73" authorId="0">
      <text>
        <t>Site formula: Official net growth / full-time missionaries</t>
      </text>
    </comment>
    <comment ref="Z73" authorId="0">
      <text>
        <t>Site formula: Membership increase / full-time missionaries</t>
      </text>
    </comment>
    <comment ref="AG73" authorId="0">
      <text>
        <t>Site formula: (Stakes - prior-year stakes) / prior-year stakes</t>
      </text>
    </comment>
    <comment ref="AO73" authorId="0">
      <text>
        <t>Site formula: (Wards and branches - prior-year wards and branches) / prior-year wards and branches</t>
      </text>
    </comment>
    <comment ref="AU73" authorId="0">
      <text>
        <t>Site formula: Wards and branches / stakes</t>
      </text>
    </comment>
    <comment ref="AV73" authorId="0">
      <text>
        <t>Site formula: (1973 wards and branches / stakes) - (current wards and branches / stakes)</t>
      </text>
    </comment>
    <comment ref="AW73" authorId="0">
      <text>
        <t>Site formula: Official membership / wards and branches</t>
      </text>
    </comment>
    <comment ref="AX73" authorId="0">
      <text>
        <t>Site formula: (Current members per ward and branch) - (1980 members per ward and branch)</t>
      </text>
    </comment>
    <comment ref="CC73" authorId="0">
      <text>
        <t>Site formula: $M$73+((A74-$A$73)*($M$83-$M$73)/($A$83-$A$73))</t>
      </text>
    </comment>
    <comment ref="CD73" authorId="0">
      <text>
        <t>Site formula: round($N$73+((A74-$A$73)*($N$83-$N$73)/($A$83-$A$73)),4)</t>
      </text>
    </comment>
    <comment ref="CK73" authorId="0">
      <text>
        <t>Site formula: B74-Y74</t>
      </text>
    </comment>
    <comment ref="CL73" authorId="0">
      <text>
        <t>Site formula: (($Y$73/$Q$73)+((A74-$A$73)*(($Y$97/$Q$97)-($Y$73/$Q$73))/($A$97-$A$73)))*Q74</t>
      </text>
    </comment>
    <comment ref="E74" authorId="0">
      <text>
        <t>Site formula: Official membership - prior-year official membership</t>
      </text>
    </comment>
    <comment ref="F74" authorId="0">
      <text>
        <t>Site formula: Official net growth / prior-year official membership</t>
      </text>
    </comment>
    <comment ref="G74" authorId="0">
      <text>
        <t>Site formula: (Official net growth - prior-year net growth) / prior-year net growth</t>
      </text>
    </comment>
    <comment ref="J74" authorId="0">
      <text>
        <t>Site formula: Children of record from 8 years prior * current CoR baptism rate</t>
      </text>
    </comment>
    <comment ref="K74" authorId="0">
      <text>
        <t>Site formula: (Children of record - prior-year children of record) / prior-year children of record</t>
      </text>
    </comment>
    <comment ref="L74" authorId="0">
      <text>
        <t>Site formula: Children-of-record baptisms / official net growth</t>
      </text>
    </comment>
    <comment ref="M74" authorId="0">
      <text>
        <t>Site formula: Prior-year CoR baptism rate - 0.0002</t>
      </text>
    </comment>
    <comment ref="N74" authorId="0">
      <text>
        <t>Site formula: (CoR 8 years prior - CoR baptisms) / CoR 8 years prior</t>
      </text>
    </comment>
    <comment ref="P74" authorId="0">
      <text>
        <t>Site formula: (Converts - prior-year converts) / prior-year converts</t>
      </text>
    </comment>
    <comment ref="Q74" authorId="0">
      <text>
        <t>Site formula: Converts + children-of-record baptisms</t>
      </text>
    </comment>
    <comment ref="R74" authorId="0">
      <text>
        <t>Site formula: (Current attrition - prior-year attrition) / prior-year attrition</t>
      </text>
    </comment>
    <comment ref="S74" authorId="0">
      <text>
        <t>Site formula: Membership increase - official net growth</t>
      </text>
    </comment>
    <comment ref="T74" authorId="0">
      <text>
        <t>Site formula: (Full-time missionaries - prior-year full-time missionaries) / prior-year full-time missionaries</t>
      </text>
    </comment>
    <comment ref="V74" authorId="0">
      <text>
        <t>Site formula: Full-time missionaries / official membership</t>
      </text>
    </comment>
    <comment ref="W74" authorId="0">
      <text>
        <t>Site formula: (Conv / Missionary - prior-year Conv / Missionary) / prior-year Conv / Missionary</t>
      </text>
    </comment>
    <comment ref="X74" authorId="0">
      <text>
        <t>Site formula: Converts / full-time missionaries</t>
      </text>
    </comment>
    <comment ref="Y74" authorId="0">
      <text>
        <t>Site formula: Official net growth / full-time missionaries</t>
      </text>
    </comment>
    <comment ref="Z74" authorId="0">
      <text>
        <t>Site formula: Membership increase / full-time missionaries</t>
      </text>
    </comment>
    <comment ref="AG74" authorId="0">
      <text>
        <t>Site formula: (Stakes - prior-year stakes) / prior-year stakes</t>
      </text>
    </comment>
    <comment ref="AO74" authorId="0">
      <text>
        <t>Site formula: (Wards and branches - prior-year wards and branches) / prior-year wards and branches</t>
      </text>
    </comment>
    <comment ref="AU74" authorId="0">
      <text>
        <t>Site formula: Wards and branches / stakes</t>
      </text>
    </comment>
    <comment ref="AV74" authorId="0">
      <text>
        <t>Site formula: (1973 wards and branches / stakes) - (current wards and branches / stakes)</t>
      </text>
    </comment>
    <comment ref="AW74" authorId="0">
      <text>
        <t>Site formula: Official membership / wards and branches</t>
      </text>
    </comment>
    <comment ref="AX74" authorId="0">
      <text>
        <t>Site formula: (Current members per ward and branch) - (1980 members per ward and branch)</t>
      </text>
    </comment>
    <comment ref="E75" authorId="0">
      <text>
        <t>Site formula: Official membership - prior-year official membership</t>
      </text>
    </comment>
    <comment ref="F75" authorId="0">
      <text>
        <t>Site formula: Official net growth / prior-year official membership</t>
      </text>
    </comment>
    <comment ref="G75" authorId="0">
      <text>
        <t>Site formula: (Official net growth - prior-year net growth) / prior-year net growth</t>
      </text>
    </comment>
    <comment ref="J75" authorId="0">
      <text>
        <t>Site formula: Children of record from 8 years prior * current CoR baptism rate</t>
      </text>
    </comment>
    <comment ref="K75" authorId="0">
      <text>
        <t>Site formula: (Children of record - prior-year children of record) / prior-year children of record</t>
      </text>
    </comment>
    <comment ref="L75" authorId="0">
      <text>
        <t>Site formula: Children-of-record baptisms / official net growth</t>
      </text>
    </comment>
    <comment ref="M75" authorId="0">
      <text>
        <t>Site formula: Prior-year CoR baptism rate - 0.0002</t>
      </text>
    </comment>
    <comment ref="N75" authorId="0">
      <text>
        <t>Site formula: (CoR 8 years prior - CoR baptisms) / CoR 8 years prior</t>
      </text>
    </comment>
    <comment ref="P75" authorId="0">
      <text>
        <t>Site formula: (Converts - prior-year converts) / prior-year converts</t>
      </text>
    </comment>
    <comment ref="Q75" authorId="0">
      <text>
        <t>Site formula: Converts + children-of-record baptisms</t>
      </text>
    </comment>
    <comment ref="R75" authorId="0">
      <text>
        <t>Site formula: (Current attrition - prior-year attrition) / prior-year attrition</t>
      </text>
    </comment>
    <comment ref="S75" authorId="0">
      <text>
        <t>Site formula: Membership increase - official net growth</t>
      </text>
    </comment>
    <comment ref="T75" authorId="0">
      <text>
        <t>Site formula: (Full-time missionaries - prior-year full-time missionaries) / prior-year full-time missionaries</t>
      </text>
    </comment>
    <comment ref="V75" authorId="0">
      <text>
        <t>Site formula: Full-time missionaries / official membership</t>
      </text>
    </comment>
    <comment ref="W75" authorId="0">
      <text>
        <t>Site formula: (Conv / Missionary - prior-year Conv / Missionary) / prior-year Conv / Missionary</t>
      </text>
    </comment>
    <comment ref="X75" authorId="0">
      <text>
        <t>Site formula: Converts / full-time missionaries</t>
      </text>
    </comment>
    <comment ref="Y75" authorId="0">
      <text>
        <t>Site formula: Official net growth / full-time missionaries</t>
      </text>
    </comment>
    <comment ref="Z75" authorId="0">
      <text>
        <t>Site formula: Membership increase / full-time missionaries</t>
      </text>
    </comment>
    <comment ref="AG75" authorId="0">
      <text>
        <t>Site formula: (Stakes - prior-year stakes) / prior-year stakes</t>
      </text>
    </comment>
    <comment ref="AO75" authorId="0">
      <text>
        <t>Site formula: (Wards and branches - prior-year wards and branches) / prior-year wards and branches</t>
      </text>
    </comment>
    <comment ref="AU75" authorId="0">
      <text>
        <t>Site formula: Wards and branches / stakes</t>
      </text>
    </comment>
    <comment ref="AV75" authorId="0">
      <text>
        <t>Site formula: (1973 wards and branches / stakes) - (current wards and branches / stakes)</t>
      </text>
    </comment>
    <comment ref="AW75" authorId="0">
      <text>
        <t>Site formula: Official membership / wards and branches</t>
      </text>
    </comment>
    <comment ref="AX75" authorId="0">
      <text>
        <t>Site formula: (Current members per ward and branch) - (1980 members per ward and branch)</t>
      </text>
    </comment>
    <comment ref="E76" authorId="0">
      <text>
        <t>Site formula: Official membership - prior-year official membership</t>
      </text>
    </comment>
    <comment ref="F76" authorId="0">
      <text>
        <t>Site formula: Official net growth / prior-year official membership</t>
      </text>
    </comment>
    <comment ref="G76" authorId="0">
      <text>
        <t>Site formula: (Official net growth - prior-year net growth) / prior-year net growth</t>
      </text>
    </comment>
    <comment ref="J76" authorId="0">
      <text>
        <t>Site formula: Children of record from 8 years prior * current CoR baptism rate</t>
      </text>
    </comment>
    <comment ref="K76" authorId="0">
      <text>
        <t>Site formula: (Children of record - prior-year children of record) / prior-year children of record</t>
      </text>
    </comment>
    <comment ref="L76" authorId="0">
      <text>
        <t>Site formula: Children-of-record baptisms / official net growth</t>
      </text>
    </comment>
    <comment ref="M76" authorId="0">
      <text>
        <t>Site formula: Prior-year CoR baptism rate - 0.0002</t>
      </text>
    </comment>
    <comment ref="N76" authorId="0">
      <text>
        <t>Site formula: (CoR 8 years prior - CoR baptisms) / CoR 8 years prior</t>
      </text>
    </comment>
    <comment ref="P76" authorId="0">
      <text>
        <t>Site formula: (Converts - prior-year converts) / prior-year converts</t>
      </text>
    </comment>
    <comment ref="Q76" authorId="0">
      <text>
        <t>Site formula: Converts + children-of-record baptisms</t>
      </text>
    </comment>
    <comment ref="R76" authorId="0">
      <text>
        <t>Site formula: (Current attrition - prior-year attrition) / prior-year attrition</t>
      </text>
    </comment>
    <comment ref="S76" authorId="0">
      <text>
        <t>Site formula: Membership increase - official net growth</t>
      </text>
    </comment>
    <comment ref="T76" authorId="0">
      <text>
        <t>Site formula: (Full-time missionaries - prior-year full-time missionaries) / prior-year full-time missionaries</t>
      </text>
    </comment>
    <comment ref="V76" authorId="0">
      <text>
        <t>Site formula: Full-time missionaries / official membership</t>
      </text>
    </comment>
    <comment ref="W76" authorId="0">
      <text>
        <t>Site formula: (Conv / Missionary - prior-year Conv / Missionary) / prior-year Conv / Missionary</t>
      </text>
    </comment>
    <comment ref="X76" authorId="0">
      <text>
        <t>Site formula: Converts / full-time missionaries</t>
      </text>
    </comment>
    <comment ref="Y76" authorId="0">
      <text>
        <t>Site formula: Official net growth / full-time missionaries</t>
      </text>
    </comment>
    <comment ref="Z76" authorId="0">
      <text>
        <t>Site formula: Membership increase / full-time missionaries</t>
      </text>
    </comment>
    <comment ref="AG76" authorId="0">
      <text>
        <t>Site formula: (Stakes - prior-year stakes) / prior-year stakes</t>
      </text>
    </comment>
    <comment ref="AO76" authorId="0">
      <text>
        <t>Site formula: (Wards and branches - prior-year wards and branches) / prior-year wards and branches</t>
      </text>
    </comment>
    <comment ref="AU76" authorId="0">
      <text>
        <t>Site formula: Wards and branches / stakes</t>
      </text>
    </comment>
    <comment ref="AV76" authorId="0">
      <text>
        <t>Site formula: (1973 wards and branches / stakes) - (current wards and branches / stakes)</t>
      </text>
    </comment>
    <comment ref="AW76" authorId="0">
      <text>
        <t>Site formula: Official membership / wards and branches</t>
      </text>
    </comment>
    <comment ref="AX76" authorId="0">
      <text>
        <t>Site formula: (Current members per ward and branch) - (1980 members per ward and branch)</t>
      </text>
    </comment>
    <comment ref="E77" authorId="0">
      <text>
        <t>Site formula: Official membership - prior-year official membership</t>
      </text>
    </comment>
    <comment ref="F77" authorId="0">
      <text>
        <t>Site formula: Official net growth / prior-year official membership</t>
      </text>
    </comment>
    <comment ref="G77" authorId="0">
      <text>
        <t>Site formula: (Official net growth - prior-year net growth) / prior-year net growth</t>
      </text>
    </comment>
    <comment ref="J77" authorId="0">
      <text>
        <t>Site formula: Children of record from 8 years prior * current CoR baptism rate</t>
      </text>
    </comment>
    <comment ref="K77" authorId="0">
      <text>
        <t>Site formula: (Children of record - prior-year children of record) / prior-year children of record</t>
      </text>
    </comment>
    <comment ref="L77" authorId="0">
      <text>
        <t>Site formula: Children-of-record baptisms / official net growth</t>
      </text>
    </comment>
    <comment ref="M77" authorId="0">
      <text>
        <t>Site formula: Prior-year CoR baptism rate - 0.0002</t>
      </text>
    </comment>
    <comment ref="N77" authorId="0">
      <text>
        <t>Site formula: (CoR 8 years prior - CoR baptisms) / CoR 8 years prior</t>
      </text>
    </comment>
    <comment ref="P77" authorId="0">
      <text>
        <t>Site formula: (Converts - prior-year converts) / prior-year converts</t>
      </text>
    </comment>
    <comment ref="Q77" authorId="0">
      <text>
        <t>Site formula: Converts + children-of-record baptisms</t>
      </text>
    </comment>
    <comment ref="R77" authorId="0">
      <text>
        <t>Site formula: (Current attrition - prior-year attrition) / prior-year attrition</t>
      </text>
    </comment>
    <comment ref="S77" authorId="0">
      <text>
        <t>Site formula: Membership increase - official net growth</t>
      </text>
    </comment>
    <comment ref="T77" authorId="0">
      <text>
        <t>Site formula: (Full-time missionaries - prior-year full-time missionaries) / prior-year full-time missionaries</t>
      </text>
    </comment>
    <comment ref="V77" authorId="0">
      <text>
        <t>Site formula: Full-time missionaries / official membership</t>
      </text>
    </comment>
    <comment ref="W77" authorId="0">
      <text>
        <t>Site formula: (Conv / Missionary - prior-year Conv / Missionary) / prior-year Conv / Missionary</t>
      </text>
    </comment>
    <comment ref="X77" authorId="0">
      <text>
        <t>Site formula: Converts / full-time missionaries</t>
      </text>
    </comment>
    <comment ref="Y77" authorId="0">
      <text>
        <t>Site formula: Official net growth / full-time missionaries</t>
      </text>
    </comment>
    <comment ref="Z77" authorId="0">
      <text>
        <t>Site formula: Membership increase / full-time missionaries</t>
      </text>
    </comment>
    <comment ref="AG77" authorId="0">
      <text>
        <t>Site formula: (Stakes - prior-year stakes) / prior-year stakes</t>
      </text>
    </comment>
    <comment ref="AO77" authorId="0">
      <text>
        <t>Site formula: (Wards and branches - prior-year wards and branches) / prior-year wards and branches</t>
      </text>
    </comment>
    <comment ref="AU77" authorId="0">
      <text>
        <t>Site formula: Wards and branches / stakes</t>
      </text>
    </comment>
    <comment ref="AV77" authorId="0">
      <text>
        <t>Site formula: (1973 wards and branches / stakes) - (current wards and branches / stakes)</t>
      </text>
    </comment>
    <comment ref="AW77" authorId="0">
      <text>
        <t>Site formula: Official membership / wards and branches</t>
      </text>
    </comment>
    <comment ref="AX77" authorId="0">
      <text>
        <t>Site formula: (Current members per ward and branch) - (1980 members per ward and branch)</t>
      </text>
    </comment>
    <comment ref="E78" authorId="0">
      <text>
        <t>Site formula: Official membership - prior-year official membership</t>
      </text>
    </comment>
    <comment ref="F78" authorId="0">
      <text>
        <t>Site formula: Official net growth / prior-year official membership</t>
      </text>
    </comment>
    <comment ref="G78" authorId="0">
      <text>
        <t>Site formula: (Official net growth - prior-year net growth) / prior-year net growth</t>
      </text>
    </comment>
    <comment ref="J78" authorId="0">
      <text>
        <t>Site formula: Children of record from 8 years prior * current CoR baptism rate</t>
      </text>
    </comment>
    <comment ref="K78" authorId="0">
      <text>
        <t>Site formula: (Children of record - prior-year children of record) / prior-year children of record</t>
      </text>
    </comment>
    <comment ref="L78" authorId="0">
      <text>
        <t>Site formula: Children-of-record baptisms / official net growth</t>
      </text>
    </comment>
    <comment ref="M78" authorId="0">
      <text>
        <t>Site formula: Prior-year CoR baptism rate - 0.0002</t>
      </text>
    </comment>
    <comment ref="N78" authorId="0">
      <text>
        <t>Site formula: (CoR 8 years prior - CoR baptisms) / CoR 8 years prior</t>
      </text>
    </comment>
    <comment ref="P78" authorId="0">
      <text>
        <t>Site formula: (Converts - prior-year converts) / prior-year converts</t>
      </text>
    </comment>
    <comment ref="Q78" authorId="0">
      <text>
        <t>Site formula: Converts + children-of-record baptisms</t>
      </text>
    </comment>
    <comment ref="R78" authorId="0">
      <text>
        <t>Site formula: (Current attrition - prior-year attrition) / prior-year attrition</t>
      </text>
    </comment>
    <comment ref="S78" authorId="0">
      <text>
        <t>Site formula: Membership increase - official net growth</t>
      </text>
    </comment>
    <comment ref="T78" authorId="0">
      <text>
        <t>Site formula: (Full-time missionaries - prior-year full-time missionaries) / prior-year full-time missionaries</t>
      </text>
    </comment>
    <comment ref="V78" authorId="0">
      <text>
        <t>Site formula: Full-time missionaries / official membership</t>
      </text>
    </comment>
    <comment ref="W78" authorId="0">
      <text>
        <t>Site formula: (Conv / Missionary - prior-year Conv / Missionary) / prior-year Conv / Missionary</t>
      </text>
    </comment>
    <comment ref="X78" authorId="0">
      <text>
        <t>Site formula: Converts / full-time missionaries</t>
      </text>
    </comment>
    <comment ref="Y78" authorId="0">
      <text>
        <t>Site formula: Official net growth / full-time missionaries</t>
      </text>
    </comment>
    <comment ref="Z78" authorId="0">
      <text>
        <t>Site formula: Membership increase / full-time missionaries</t>
      </text>
    </comment>
    <comment ref="AG78" authorId="0">
      <text>
        <t>Site formula: (Stakes - prior-year stakes) / prior-year stakes</t>
      </text>
    </comment>
    <comment ref="AO78" authorId="0">
      <text>
        <t>Site formula: (Wards and branches - prior-year wards and branches) / prior-year wards and branches</t>
      </text>
    </comment>
    <comment ref="AU78" authorId="0">
      <text>
        <t>Site formula: Wards and branches / stakes</t>
      </text>
    </comment>
    <comment ref="AV78" authorId="0">
      <text>
        <t>Site formula: (1973 wards and branches / stakes) - (current wards and branches / stakes)</t>
      </text>
    </comment>
    <comment ref="AW78" authorId="0">
      <text>
        <t>Site formula: Official membership / wards and branches</t>
      </text>
    </comment>
    <comment ref="AX78" authorId="0">
      <text>
        <t>Site formula: (Current members per ward and branch) - (1980 members per ward and branch)</t>
      </text>
    </comment>
    <comment ref="E79" authorId="0">
      <text>
        <t>Site formula: Official membership - prior-year official membership</t>
      </text>
    </comment>
    <comment ref="F79" authorId="0">
      <text>
        <t>Site formula: Official net growth / prior-year official membership</t>
      </text>
    </comment>
    <comment ref="G79" authorId="0">
      <text>
        <t>Site formula: (Official net growth - prior-year net growth) / prior-year net growth</t>
      </text>
    </comment>
    <comment ref="J79" authorId="0">
      <text>
        <t>Site formula: Children of record from 8 years prior * current CoR baptism rate</t>
      </text>
    </comment>
    <comment ref="K79" authorId="0">
      <text>
        <t>Site formula: (Children of record - prior-year children of record) / prior-year children of record</t>
      </text>
    </comment>
    <comment ref="L79" authorId="0">
      <text>
        <t>Site formula: Children-of-record baptisms / official net growth</t>
      </text>
    </comment>
    <comment ref="M79" authorId="0">
      <text>
        <t>Site formula: Prior-year CoR baptism rate - 0.0002</t>
      </text>
    </comment>
    <comment ref="N79" authorId="0">
      <text>
        <t>Site formula: (CoR 8 years prior - CoR baptisms) / CoR 8 years prior</t>
      </text>
    </comment>
    <comment ref="P79" authorId="0">
      <text>
        <t>Site formula: (Converts - prior-year converts) / prior-year converts</t>
      </text>
    </comment>
    <comment ref="Q79" authorId="0">
      <text>
        <t>Site formula: Converts + children-of-record baptisms</t>
      </text>
    </comment>
    <comment ref="R79" authorId="0">
      <text>
        <t>Site formula: (Current attrition - prior-year attrition) / prior-year attrition</t>
      </text>
    </comment>
    <comment ref="S79" authorId="0">
      <text>
        <t>Site formula: Membership increase - official net growth</t>
      </text>
    </comment>
    <comment ref="T79" authorId="0">
      <text>
        <t>Site formula: (Full-time missionaries - prior-year full-time missionaries) / prior-year full-time missionaries</t>
      </text>
    </comment>
    <comment ref="V79" authorId="0">
      <text>
        <t>Site formula: Full-time missionaries / official membership</t>
      </text>
    </comment>
    <comment ref="W79" authorId="0">
      <text>
        <t>Site formula: (Conv / Missionary - prior-year Conv / Missionary) / prior-year Conv / Missionary</t>
      </text>
    </comment>
    <comment ref="X79" authorId="0">
      <text>
        <t>Site formula: Converts / full-time missionaries</t>
      </text>
    </comment>
    <comment ref="Y79" authorId="0">
      <text>
        <t>Site formula: Official net growth / full-time missionaries</t>
      </text>
    </comment>
    <comment ref="Z79" authorId="0">
      <text>
        <t>Site formula: Membership increase / full-time missionaries</t>
      </text>
    </comment>
    <comment ref="AG79" authorId="0">
      <text>
        <t>Site formula: (Stakes - prior-year stakes) / prior-year stakes</t>
      </text>
    </comment>
    <comment ref="AO79" authorId="0">
      <text>
        <t>Site formula: (Wards and branches - prior-year wards and branches) / prior-year wards and branches</t>
      </text>
    </comment>
    <comment ref="AU79" authorId="0">
      <text>
        <t>Site formula: Wards and branches / stakes</t>
      </text>
    </comment>
    <comment ref="AV79" authorId="0">
      <text>
        <t>Site formula: (1973 wards and branches / stakes) - (current wards and branches / stakes)</t>
      </text>
    </comment>
    <comment ref="AW79" authorId="0">
      <text>
        <t>Site formula: Official membership / wards and branches</t>
      </text>
    </comment>
    <comment ref="AX79" authorId="0">
      <text>
        <t>Site formula: (Current members per ward and branch) - (1980 members per ward and branch)</t>
      </text>
    </comment>
    <comment ref="E80" authorId="0">
      <text>
        <t>Site formula: Official membership - prior-year official membership</t>
      </text>
    </comment>
    <comment ref="F80" authorId="0">
      <text>
        <t>Site formula: Official net growth / prior-year official membership</t>
      </text>
    </comment>
    <comment ref="G80" authorId="0">
      <text>
        <t>Site formula: (Official net growth - prior-year net growth) / prior-year net growth</t>
      </text>
    </comment>
    <comment ref="J80" authorId="0">
      <text>
        <t>Site formula: Children of record from 8 years prior * current CoR baptism rate</t>
      </text>
    </comment>
    <comment ref="K80" authorId="0">
      <text>
        <t>Site formula: (Children of record - prior-year children of record) / prior-year children of record</t>
      </text>
    </comment>
    <comment ref="L80" authorId="0">
      <text>
        <t>Site formula: Children-of-record baptisms / official net growth</t>
      </text>
    </comment>
    <comment ref="M80" authorId="0">
      <text>
        <t>Site formula: Prior-year CoR baptism rate - 0.0002</t>
      </text>
    </comment>
    <comment ref="N80" authorId="0">
      <text>
        <t>Site formula: (CoR 8 years prior - CoR baptisms) / CoR 8 years prior</t>
      </text>
    </comment>
    <comment ref="P80" authorId="0">
      <text>
        <t>Site formula: (Converts - prior-year converts) / prior-year converts</t>
      </text>
    </comment>
    <comment ref="Q80" authorId="0">
      <text>
        <t>Site formula: Converts + children-of-record baptisms</t>
      </text>
    </comment>
    <comment ref="R80" authorId="0">
      <text>
        <t>Site formula: (Current attrition - prior-year attrition) / prior-year attrition</t>
      </text>
    </comment>
    <comment ref="S80" authorId="0">
      <text>
        <t>Site formula: Membership increase - official net growth</t>
      </text>
    </comment>
    <comment ref="T80" authorId="0">
      <text>
        <t>Site formula: (Full-time missionaries - prior-year full-time missionaries) / prior-year full-time missionaries</t>
      </text>
    </comment>
    <comment ref="V80" authorId="0">
      <text>
        <t>Site formula: Full-time missionaries / official membership</t>
      </text>
    </comment>
    <comment ref="W80" authorId="0">
      <text>
        <t>Site formula: (Conv / Missionary - prior-year Conv / Missionary) / prior-year Conv / Missionary</t>
      </text>
    </comment>
    <comment ref="X80" authorId="0">
      <text>
        <t>Site formula: Converts / full-time missionaries</t>
      </text>
    </comment>
    <comment ref="Y80" authorId="0">
      <text>
        <t>Site formula: Official net growth / full-time missionaries</t>
      </text>
    </comment>
    <comment ref="Z80" authorId="0">
      <text>
        <t>Site formula: Membership increase / full-time missionaries</t>
      </text>
    </comment>
    <comment ref="AG80" authorId="0">
      <text>
        <t>Site formula: (Stakes - prior-year stakes) / prior-year stakes</t>
      </text>
    </comment>
    <comment ref="AO80" authorId="0">
      <text>
        <t>Site formula: (Wards and branches - prior-year wards and branches) / prior-year wards and branches</t>
      </text>
    </comment>
    <comment ref="AU80" authorId="0">
      <text>
        <t>Site formula: Wards and branches / stakes</t>
      </text>
    </comment>
    <comment ref="AV80" authorId="0">
      <text>
        <t>Site formula: (1973 wards and branches / stakes) - (current wards and branches / stakes)</t>
      </text>
    </comment>
    <comment ref="AW80" authorId="0">
      <text>
        <t>Site formula: Official membership / wards and branches</t>
      </text>
    </comment>
    <comment ref="AX80" authorId="0">
      <text>
        <t>Site formula: (Current members per ward and branch) - (1980 members per ward and branch)</t>
      </text>
    </comment>
    <comment ref="CB80" authorId="0">
      <text>
        <t>Site formula: 1+(I81/1000)</t>
      </text>
    </comment>
    <comment ref="E81" authorId="0">
      <text>
        <t>Site formula: Official membership - prior-year official membership</t>
      </text>
    </comment>
    <comment ref="F81" authorId="0">
      <text>
        <t>Site formula: Official net growth / prior-year official membership</t>
      </text>
    </comment>
    <comment ref="G81" authorId="0">
      <text>
        <t>Site formula: (Official net growth - prior-year net growth) / prior-year net growth</t>
      </text>
    </comment>
    <comment ref="J81" authorId="0">
      <text>
        <t>Site formula: Children of record from 8 years prior * current CoR baptism rate</t>
      </text>
    </comment>
    <comment ref="K81" authorId="0">
      <text>
        <t>Site formula: (Children of record - prior-year children of record) / prior-year children of record</t>
      </text>
    </comment>
    <comment ref="L81" authorId="0">
      <text>
        <t>Site formula: Children-of-record baptisms / official net growth</t>
      </text>
    </comment>
    <comment ref="M81" authorId="0">
      <text>
        <t>Site formula: Prior-year CoR baptism rate - 0.0002</t>
      </text>
    </comment>
    <comment ref="N81" authorId="0">
      <text>
        <t>Site formula: (CoR 8 years prior - CoR baptisms) / CoR 8 years prior</t>
      </text>
    </comment>
    <comment ref="P81" authorId="0">
      <text>
        <t>Site formula: (Converts - prior-year converts) / prior-year converts</t>
      </text>
    </comment>
    <comment ref="Q81" authorId="0">
      <text>
        <t>Site formula: Converts + children-of-record baptisms</t>
      </text>
    </comment>
    <comment ref="R81" authorId="0">
      <text>
        <t>Site formula: (Current attrition - prior-year attrition) / prior-year attrition</t>
      </text>
    </comment>
    <comment ref="S81" authorId="0">
      <text>
        <t>Site formula: Membership increase - official net growth</t>
      </text>
    </comment>
    <comment ref="T81" authorId="0">
      <text>
        <t>Site formula: (Full-time missionaries - prior-year full-time missionaries) / prior-year full-time missionaries</t>
      </text>
    </comment>
    <comment ref="V81" authorId="0">
      <text>
        <t>Site formula: Full-time missionaries / official membership</t>
      </text>
    </comment>
    <comment ref="W81" authorId="0">
      <text>
        <t>Site formula: (Conv / Missionary - prior-year Conv / Missionary) / prior-year Conv / Missionary</t>
      </text>
    </comment>
    <comment ref="X81" authorId="0">
      <text>
        <t>Site formula: Converts / full-time missionaries</t>
      </text>
    </comment>
    <comment ref="Y81" authorId="0">
      <text>
        <t>Site formula: Official net growth / full-time missionaries</t>
      </text>
    </comment>
    <comment ref="Z81" authorId="0">
      <text>
        <t>Site formula: Membership increase / full-time missionaries</t>
      </text>
    </comment>
    <comment ref="AG81" authorId="0">
      <text>
        <t>Site formula: (Stakes - prior-year stakes) / prior-year stakes</t>
      </text>
    </comment>
    <comment ref="AO81" authorId="0">
      <text>
        <t>Site formula: (Wards and branches - prior-year wards and branches) / prior-year wards and branches</t>
      </text>
    </comment>
    <comment ref="AU81" authorId="0">
      <text>
        <t>Site formula: Wards and branches / stakes</t>
      </text>
    </comment>
    <comment ref="AV81" authorId="0">
      <text>
        <t>Site formula: (1973 wards and branches / stakes) - (current wards and branches / stakes)</t>
      </text>
    </comment>
    <comment ref="AW81" authorId="0">
      <text>
        <t>Site formula: Official membership / wards and branches</t>
      </text>
    </comment>
    <comment ref="AX81" authorId="0">
      <text>
        <t>Site formula: (Current members per ward and branch) - (1980 members per ward and branch)</t>
      </text>
    </comment>
    <comment ref="BY81" authorId="0">
      <text>
        <t>Site formula: average(I81,I83)</t>
      </text>
    </comment>
    <comment ref="CG81" authorId="0">
      <text>
        <t>Site formula: R82-U82</t>
      </text>
    </comment>
    <comment ref="CM81" authorId="0">
      <text>
        <t>Site formula: round(X82*550/((550*U82)+(285*V82)),0)</t>
      </text>
    </comment>
    <comment ref="DC81" authorId="0">
      <text>
        <t>Site formula: round(17500/Z82,1)</t>
      </text>
    </comment>
    <comment ref="DD81" authorId="0">
      <text>
        <t>Site formula: round(O82*135000/X82,1)</t>
      </text>
    </comment>
    <comment ref="DH81" authorId="0">
      <text>
        <t>Site formula: AR82</t>
      </text>
    </comment>
    <comment ref="DI81" authorId="0">
      <text>
        <t>Site formula: (C82+E82-BA82)-(AY82-AY81)</t>
      </text>
    </comment>
    <comment ref="DJ81" authorId="0">
      <text>
        <t>Site formula: round(B82*AW82/100,0)</t>
      </text>
    </comment>
    <comment ref="DK81" authorId="0">
      <text>
        <t>Site formula: B82-AY82</t>
      </text>
    </comment>
    <comment ref="E82" authorId="0">
      <text>
        <t>Site formula: Official membership - prior-year official membership</t>
      </text>
    </comment>
    <comment ref="F82" authorId="0">
      <text>
        <t>Site formula: Official net growth / prior-year official membership</t>
      </text>
    </comment>
    <comment ref="G82" authorId="0">
      <text>
        <t>Site formula: (Official net growth - prior-year net growth) / prior-year net growth</t>
      </text>
    </comment>
    <comment ref="J82" authorId="0">
      <text>
        <t>Site formula: Children of record from 8 years prior * current CoR baptism rate</t>
      </text>
    </comment>
    <comment ref="K82" authorId="0">
      <text>
        <t>Site formula: (Children of record - prior-year children of record) / prior-year children of record</t>
      </text>
    </comment>
    <comment ref="L82" authorId="0">
      <text>
        <t>Site formula: Children-of-record baptisms / official net growth</t>
      </text>
    </comment>
    <comment ref="M82" authorId="0">
      <text>
        <t>Site formula: Prior-year CoR baptism rate - 0.0002</t>
      </text>
    </comment>
    <comment ref="N82" authorId="0">
      <text>
        <t>Site formula: (CoR 8 years prior - CoR baptisms) / CoR 8 years prior</t>
      </text>
    </comment>
    <comment ref="P82" authorId="0">
      <text>
        <t>Site formula: (Converts - prior-year converts) / prior-year converts</t>
      </text>
    </comment>
    <comment ref="Q82" authorId="0">
      <text>
        <t>Site formula: Converts + children-of-record baptisms</t>
      </text>
    </comment>
    <comment ref="R82" authorId="0">
      <text>
        <t>Site formula: (Current attrition - prior-year attrition) / prior-year attrition</t>
      </text>
    </comment>
    <comment ref="S82" authorId="0">
      <text>
        <t>Site formula: Membership increase - official net growth</t>
      </text>
    </comment>
    <comment ref="T82" authorId="0">
      <text>
        <t>Site formula: (Full-time missionaries - prior-year full-time missionaries) / prior-year full-time missionaries</t>
      </text>
    </comment>
    <comment ref="V82" authorId="0">
      <text>
        <t>Site formula: Full-time missionaries / official membership</t>
      </text>
    </comment>
    <comment ref="W82" authorId="0">
      <text>
        <t>Site formula: (Conv / Missionary - prior-year Conv / Missionary) / prior-year Conv / Missionary</t>
      </text>
    </comment>
    <comment ref="X82" authorId="0">
      <text>
        <t>Site formula: Converts / full-time missionaries</t>
      </text>
    </comment>
    <comment ref="Y82" authorId="0">
      <text>
        <t>Site formula: Official net growth / full-time missionaries</t>
      </text>
    </comment>
    <comment ref="Z82" authorId="0">
      <text>
        <t>Site formula: Membership increase / full-time missionaries</t>
      </text>
    </comment>
    <comment ref="AG82" authorId="0">
      <text>
        <t>Site formula: (Stakes - prior-year stakes) / prior-year stakes</t>
      </text>
    </comment>
    <comment ref="AO82" authorId="0">
      <text>
        <t>Site formula: (Wards and branches - prior-year wards and branches) / prior-year wards and branches</t>
      </text>
    </comment>
    <comment ref="AU82" authorId="0">
      <text>
        <t>Site formula: Wards and branches / stakes</t>
      </text>
    </comment>
    <comment ref="AV82" authorId="0">
      <text>
        <t>Site formula: (1973 wards and branches / stakes) - (current wards and branches / stakes)</t>
      </text>
    </comment>
    <comment ref="AW82" authorId="0">
      <text>
        <t>Site formula: Official membership / wards and branches</t>
      </text>
    </comment>
    <comment ref="AX82" authorId="0">
      <text>
        <t>Site formula: (Current members per ward and branch) - (1980 members per ward and branch)</t>
      </text>
    </comment>
    <comment ref="CK82" authorId="0">
      <text>
        <t>Site formula: round($X$82+((A83-$A$82)*($X$97-$X$82)/($A$97-$A$82)),0)</t>
      </text>
    </comment>
    <comment ref="E83" authorId="0">
      <text>
        <t>Site formula: Official membership - prior-year official membership</t>
      </text>
    </comment>
    <comment ref="F83" authorId="0">
      <text>
        <t>Site formula: Official net growth / prior-year official membership</t>
      </text>
    </comment>
    <comment ref="G83" authorId="0">
      <text>
        <t>Site formula: (Official net growth - prior-year net growth) / prior-year net growth</t>
      </text>
    </comment>
    <comment ref="J83" authorId="0">
      <text>
        <t>Site formula: Children of record from 8 years prior * current CoR baptism rate</t>
      </text>
    </comment>
    <comment ref="K83" authorId="0">
      <text>
        <t>Site formula: (Children of record - prior-year children of record) / prior-year children of record</t>
      </text>
    </comment>
    <comment ref="L83" authorId="0">
      <text>
        <t>Site formula: Children-of-record baptisms / official net growth</t>
      </text>
    </comment>
    <comment ref="M83" authorId="0">
      <text>
        <t>Site formula: Prior-year CoR baptism rate - 0.0002</t>
      </text>
    </comment>
    <comment ref="N83" authorId="0">
      <text>
        <t>Site formula: (CoR 8 years prior - CoR baptisms) / CoR 8 years prior</t>
      </text>
    </comment>
    <comment ref="P83" authorId="0">
      <text>
        <t>Site formula: (Converts - prior-year converts) / prior-year converts</t>
      </text>
    </comment>
    <comment ref="Q83" authorId="0">
      <text>
        <t>Site formula: Converts + children-of-record baptisms</t>
      </text>
    </comment>
    <comment ref="R83" authorId="0">
      <text>
        <t>Site formula: (Current attrition - prior-year attrition) / prior-year attrition</t>
      </text>
    </comment>
    <comment ref="S83" authorId="0">
      <text>
        <t>Site formula: Membership increase - official net growth</t>
      </text>
    </comment>
    <comment ref="T83" authorId="0">
      <text>
        <t>Site formula: (Full-time missionaries - prior-year full-time missionaries) / prior-year full-time missionaries</t>
      </text>
    </comment>
    <comment ref="U83" authorId="0">
      <text>
        <t>Site formula: round(AD84*(AC83+AC84)/2,0)</t>
      </text>
    </comment>
    <comment ref="V83" authorId="0">
      <text>
        <t>Site formula: Full-time missionaries / official membership</t>
      </text>
    </comment>
    <comment ref="W83" authorId="0">
      <text>
        <t>Site formula: (Conv / Missionary - prior-year Conv / Missionary) / prior-year Conv / Missionary</t>
      </text>
    </comment>
    <comment ref="X83" authorId="0">
      <text>
        <t>Site formula: Converts / full-time missionaries</t>
      </text>
    </comment>
    <comment ref="Y83" authorId="0">
      <text>
        <t>Site formula: Official net growth / full-time missionaries</t>
      </text>
    </comment>
    <comment ref="Z83" authorId="0">
      <text>
        <t>Site formula: Membership increase / full-time missionaries</t>
      </text>
    </comment>
    <comment ref="AG83" authorId="0">
      <text>
        <t>Site formula: (Stakes - prior-year stakes) / prior-year stakes</t>
      </text>
    </comment>
    <comment ref="AO83" authorId="0">
      <text>
        <t>Site formula: (Wards and branches - prior-year wards and branches) / prior-year wards and branches</t>
      </text>
    </comment>
    <comment ref="AU83" authorId="0">
      <text>
        <t>Site formula: Wards and branches / stakes</t>
      </text>
    </comment>
    <comment ref="AV83" authorId="0">
      <text>
        <t>Site formula: (1973 wards and branches / stakes) - (current wards and branches / stakes)</t>
      </text>
    </comment>
    <comment ref="AW83" authorId="0">
      <text>
        <t>Site formula: Official membership / wards and branches</t>
      </text>
    </comment>
    <comment ref="AX83" authorId="0">
      <text>
        <t>Site formula: (Current members per ward and branch) - (1980 members per ward and branch)</t>
      </text>
    </comment>
    <comment ref="BV83" authorId="0">
      <text>
        <t>Site formula: D84+E84</t>
      </text>
    </comment>
    <comment ref="CC83" authorId="0">
      <text>
        <t>Site formula: ROUND(I84*B84*K84/(1000*B84*N84),2)</t>
      </text>
    </comment>
    <comment ref="CD83" authorId="0">
      <text>
        <t>Site formula: round($N$83+((A84-$A$83)*($N$93-$N$83)/($A$93-$A$83)),4)</t>
      </text>
    </comment>
    <comment ref="CH83" authorId="0">
      <text>
        <t>Site formula: average(U83,U85)</t>
      </text>
    </comment>
    <comment ref="DB83" authorId="0">
      <text>
        <t>Site formula: MIN(H84*1000*100/(average(B83:B84)*I84),100)</t>
      </text>
    </comment>
    <comment ref="E84" authorId="0">
      <text>
        <t>Site formula: Official membership - prior-year official membership</t>
      </text>
    </comment>
    <comment ref="F84" authorId="0">
      <text>
        <t>Site formula: Official net growth / prior-year official membership</t>
      </text>
    </comment>
    <comment ref="G84" authorId="0">
      <text>
        <t>Site formula: (Official net growth - prior-year net growth) / prior-year net growth</t>
      </text>
    </comment>
    <comment ref="J84" authorId="0">
      <text>
        <t>Site formula: Children of record from 8 years prior * current CoR baptism rate</t>
      </text>
    </comment>
    <comment ref="K84" authorId="0">
      <text>
        <t>Site formula: (Children of record - prior-year children of record) / prior-year children of record</t>
      </text>
    </comment>
    <comment ref="L84" authorId="0">
      <text>
        <t>Site formula: Children-of-record baptisms / official net growth</t>
      </text>
    </comment>
    <comment ref="M84" authorId="0">
      <text>
        <t>Site formula: Prior-year CoR baptism rate - 0.0002</t>
      </text>
    </comment>
    <comment ref="N84" authorId="0">
      <text>
        <t>Site formula: (CoR 8 years prior - CoR baptisms) / CoR 8 years prior</t>
      </text>
    </comment>
    <comment ref="P84" authorId="0">
      <text>
        <t>Site formula: (Converts - prior-year converts) / prior-year converts</t>
      </text>
    </comment>
    <comment ref="Q84" authorId="0">
      <text>
        <t>Site formula: Converts + children-of-record baptisms</t>
      </text>
    </comment>
    <comment ref="R84" authorId="0">
      <text>
        <t>Site formula: (Current attrition - prior-year attrition) / prior-year attrition</t>
      </text>
    </comment>
    <comment ref="S84" authorId="0">
      <text>
        <t>Site formula: Membership increase - official net growth</t>
      </text>
    </comment>
    <comment ref="T84" authorId="0">
      <text>
        <t>Site formula: (Full-time missionaries - prior-year full-time missionaries) / prior-year full-time missionaries</t>
      </text>
    </comment>
    <comment ref="V84" authorId="0">
      <text>
        <t>Site formula: Full-time missionaries / official membership</t>
      </text>
    </comment>
    <comment ref="W84" authorId="0">
      <text>
        <t>Site formula: (Conv / Missionary - prior-year Conv / Missionary) / prior-year Conv / Missionary</t>
      </text>
    </comment>
    <comment ref="X84" authorId="0">
      <text>
        <t>Site formula: Converts / full-time missionaries</t>
      </text>
    </comment>
    <comment ref="Y84" authorId="0">
      <text>
        <t>Site formula: Official net growth / full-time missionaries</t>
      </text>
    </comment>
    <comment ref="Z84" authorId="0">
      <text>
        <t>Site formula: Membership increase / full-time missionaries</t>
      </text>
    </comment>
    <comment ref="AG84" authorId="0">
      <text>
        <t>Site formula: (Stakes - prior-year stakes) / prior-year stakes</t>
      </text>
    </comment>
    <comment ref="AO84" authorId="0">
      <text>
        <t>Site formula: (Wards and branches - prior-year wards and branches) / prior-year wards and branches</t>
      </text>
    </comment>
    <comment ref="AU84" authorId="0">
      <text>
        <t>Site formula: Wards and branches / stakes</t>
      </text>
    </comment>
    <comment ref="AV84" authorId="0">
      <text>
        <t>Site formula: (1973 wards and branches / stakes) - (current wards and branches / stakes)</t>
      </text>
    </comment>
    <comment ref="AW84" authorId="0">
      <text>
        <t>Site formula: Official membership / wards and branches</t>
      </text>
    </comment>
    <comment ref="AX84" authorId="0">
      <text>
        <t>Site formula: (Current members per ward and branch) - (1980 members per ward and branch)</t>
      </text>
    </comment>
    <comment ref="BY84" authorId="0">
      <text>
        <t>Site formula: average(I84,I86)</t>
      </text>
    </comment>
    <comment ref="E85" authorId="0">
      <text>
        <t>Site formula: Official membership - prior-year official membership</t>
      </text>
    </comment>
    <comment ref="F85" authorId="0">
      <text>
        <t>Site formula: Official net growth / prior-year official membership</t>
      </text>
    </comment>
    <comment ref="G85" authorId="0">
      <text>
        <t>Site formula: (Official net growth - prior-year net growth) / prior-year net growth</t>
      </text>
    </comment>
    <comment ref="J85" authorId="0">
      <text>
        <t>Site formula: Children of record from 8 years prior * current CoR baptism rate</t>
      </text>
    </comment>
    <comment ref="K85" authorId="0">
      <text>
        <t>Site formula: (Children of record - prior-year children of record) / prior-year children of record</t>
      </text>
    </comment>
    <comment ref="L85" authorId="0">
      <text>
        <t>Site formula: Children-of-record baptisms / official net growth</t>
      </text>
    </comment>
    <comment ref="M85" authorId="0">
      <text>
        <t>Site formula: Prior-year CoR baptism rate - 0.0002</t>
      </text>
    </comment>
    <comment ref="N85" authorId="0">
      <text>
        <t>Site formula: (CoR 8 years prior - CoR baptisms) / CoR 8 years prior</t>
      </text>
    </comment>
    <comment ref="P85" authorId="0">
      <text>
        <t>Site formula: (Converts - prior-year converts) / prior-year converts</t>
      </text>
    </comment>
    <comment ref="Q85" authorId="0">
      <text>
        <t>Site formula: Converts + children-of-record baptisms</t>
      </text>
    </comment>
    <comment ref="R85" authorId="0">
      <text>
        <t>Site formula: (Current attrition - prior-year attrition) / prior-year attrition</t>
      </text>
    </comment>
    <comment ref="S85" authorId="0">
      <text>
        <t>Site formula: Membership increase - official net growth</t>
      </text>
    </comment>
    <comment ref="T85" authorId="0">
      <text>
        <t>Site formula: (Full-time missionaries - prior-year full-time missionaries) / prior-year full-time missionaries</t>
      </text>
    </comment>
    <comment ref="V85" authorId="0">
      <text>
        <t>Site formula: Full-time missionaries / official membership</t>
      </text>
    </comment>
    <comment ref="W85" authorId="0">
      <text>
        <t>Site formula: (Conv / Missionary - prior-year Conv / Missionary) / prior-year Conv / Missionary</t>
      </text>
    </comment>
    <comment ref="X85" authorId="0">
      <text>
        <t>Site formula: Converts / full-time missionaries</t>
      </text>
    </comment>
    <comment ref="Y85" authorId="0">
      <text>
        <t>Site formula: Official net growth / full-time missionaries</t>
      </text>
    </comment>
    <comment ref="Z85" authorId="0">
      <text>
        <t>Site formula: Membership increase / full-time missionaries</t>
      </text>
    </comment>
    <comment ref="AG85" authorId="0">
      <text>
        <t>Site formula: (Stakes - prior-year stakes) / prior-year stakes</t>
      </text>
    </comment>
    <comment ref="AO85" authorId="0">
      <text>
        <t>Site formula: (Wards and branches - prior-year wards and branches) / prior-year wards and branches</t>
      </text>
    </comment>
    <comment ref="AU85" authorId="0">
      <text>
        <t>Site formula: Wards and branches / stakes</t>
      </text>
    </comment>
    <comment ref="AV85" authorId="0">
      <text>
        <t>Site formula: (1973 wards and branches / stakes) - (current wards and branches / stakes)</t>
      </text>
    </comment>
    <comment ref="AW85" authorId="0">
      <text>
        <t>Site formula: Official membership / wards and branches</t>
      </text>
    </comment>
    <comment ref="AX85" authorId="0">
      <text>
        <t>Site formula: (Current members per ward and branch) - (1980 members per ward and branch)</t>
      </text>
    </comment>
    <comment ref="BV85" authorId="0">
      <text>
        <t>Site formula: round(average(B85:B86)*35/1000,0)</t>
      </text>
    </comment>
    <comment ref="CP85" authorId="0">
      <text>
        <t>Site formula: round(((AB87-AC87)/AC86)+1,2)</t>
      </text>
    </comment>
    <comment ref="CU85" authorId="0">
      <text>
        <t>Site formula: AB86-AJ86</t>
      </text>
    </comment>
    <comment ref="DG85" authorId="0">
      <text>
        <t>Site formula: round(AP86*100/sum(AK86:AN86),1)</t>
      </text>
    </comment>
    <comment ref="E86" authorId="0">
      <text>
        <t>Site formula: Official membership - prior-year official membership</t>
      </text>
    </comment>
    <comment ref="F86" authorId="0">
      <text>
        <t>Site formula: Official net growth / prior-year official membership</t>
      </text>
    </comment>
    <comment ref="G86" authorId="0">
      <text>
        <t>Site formula: (Official net growth - prior-year net growth) / prior-year net growth</t>
      </text>
    </comment>
    <comment ref="J86" authorId="0">
      <text>
        <t>Site formula: Children of record from 8 years prior * current CoR baptism rate</t>
      </text>
    </comment>
    <comment ref="K86" authorId="0">
      <text>
        <t>Site formula: (Children of record - prior-year children of record) / prior-year children of record</t>
      </text>
    </comment>
    <comment ref="L86" authorId="0">
      <text>
        <t>Site formula: Children-of-record baptisms / official net growth</t>
      </text>
    </comment>
    <comment ref="M86" authorId="0">
      <text>
        <t>Site formula: Prior-year CoR baptism rate - 0.0002</t>
      </text>
    </comment>
    <comment ref="N86" authorId="0">
      <text>
        <t>Site formula: (CoR 8 years prior - CoR baptisms) / CoR 8 years prior</t>
      </text>
    </comment>
    <comment ref="P86" authorId="0">
      <text>
        <t>Site formula: (Converts - prior-year converts) / prior-year converts</t>
      </text>
    </comment>
    <comment ref="Q86" authorId="0">
      <text>
        <t>Site formula: Converts + children-of-record baptisms</t>
      </text>
    </comment>
    <comment ref="R86" authorId="0">
      <text>
        <t>Site formula: (Current attrition - prior-year attrition) / prior-year attrition</t>
      </text>
    </comment>
    <comment ref="S86" authorId="0">
      <text>
        <t>Site formula: Membership increase - official net growth</t>
      </text>
    </comment>
    <comment ref="T86" authorId="0">
      <text>
        <t>Site formula: (Full-time missionaries - prior-year full-time missionaries) / prior-year full-time missionaries</t>
      </text>
    </comment>
    <comment ref="V86" authorId="0">
      <text>
        <t>Site formula: Full-time missionaries / official membership</t>
      </text>
    </comment>
    <comment ref="W86" authorId="0">
      <text>
        <t>Site formula: (Conv / Missionary - prior-year Conv / Missionary) / prior-year Conv / Missionary</t>
      </text>
    </comment>
    <comment ref="X86" authorId="0">
      <text>
        <t>Site formula: Converts / full-time missionaries</t>
      </text>
    </comment>
    <comment ref="Y86" authorId="0">
      <text>
        <t>Site formula: Official net growth / full-time missionaries</t>
      </text>
    </comment>
    <comment ref="Z86" authorId="0">
      <text>
        <t>Site formula: Membership increase / full-time missionaries</t>
      </text>
    </comment>
    <comment ref="AG86" authorId="0">
      <text>
        <t>Site formula: (Stakes - prior-year stakes) / prior-year stakes</t>
      </text>
    </comment>
    <comment ref="AO86" authorId="0">
      <text>
        <t>Site formula: (Wards and branches - prior-year wards and branches) / prior-year wards and branches</t>
      </text>
    </comment>
    <comment ref="AU86" authorId="0">
      <text>
        <t>Site formula: Wards and branches / stakes</t>
      </text>
    </comment>
    <comment ref="AV86" authorId="0">
      <text>
        <t>Site formula: (1973 wards and branches / stakes) - (current wards and branches / stakes)</t>
      </text>
    </comment>
    <comment ref="AW86" authorId="0">
      <text>
        <t>Site formula: Official membership / wards and branches</t>
      </text>
    </comment>
    <comment ref="AX86" authorId="0">
      <text>
        <t>Site formula: (Current members per ward and branch) - (1980 members per ward and branch)</t>
      </text>
    </comment>
    <comment ref="BV86" authorId="0">
      <text>
        <t>Site formula: D87+E87</t>
      </text>
    </comment>
    <comment ref="BX86" authorId="0">
      <text>
        <t>Site formula: C87-G87</t>
      </text>
    </comment>
    <comment ref="CR86" authorId="0">
      <text>
        <t>Site formula: round(AC87*AI86/(AI86+AJ86),0)</t>
      </text>
    </comment>
    <comment ref="CS86" authorId="0">
      <text>
        <t>Site formula: AC87-AF87</t>
      </text>
    </comment>
    <comment ref="DF86" authorId="0">
      <text>
        <t>Site formula: round(AF87*100/(average(AO86:AO87)*(1-N87)),1)</t>
      </text>
    </comment>
    <comment ref="E87" authorId="0">
      <text>
        <t>Site formula: Official membership - prior-year official membership</t>
      </text>
    </comment>
    <comment ref="F87" authorId="0">
      <text>
        <t>Site formula: Official net growth / prior-year official membership</t>
      </text>
    </comment>
    <comment ref="G87" authorId="0">
      <text>
        <t>Site formula: (Official net growth - prior-year net growth) / prior-year net growth</t>
      </text>
    </comment>
    <comment ref="J87" authorId="0">
      <text>
        <t>Site formula: Children of record from 8 years prior * current CoR baptism rate</t>
      </text>
    </comment>
    <comment ref="K87" authorId="0">
      <text>
        <t>Site formula: (Children of record - prior-year children of record) / prior-year children of record</t>
      </text>
    </comment>
    <comment ref="L87" authorId="0">
      <text>
        <t>Site formula: Children-of-record baptisms / official net growth</t>
      </text>
    </comment>
    <comment ref="M87" authorId="0">
      <text>
        <t>Site formula: Prior-year CoR baptism rate - 0.0002</t>
      </text>
    </comment>
    <comment ref="N87" authorId="0">
      <text>
        <t>Site formula: (CoR 8 years prior - CoR baptisms) / CoR 8 years prior</t>
      </text>
    </comment>
    <comment ref="P87" authorId="0">
      <text>
        <t>Site formula: (Converts - prior-year converts) / prior-year converts</t>
      </text>
    </comment>
    <comment ref="Q87" authorId="0">
      <text>
        <t>Site formula: Converts + children-of-record baptisms</t>
      </text>
    </comment>
    <comment ref="R87" authorId="0">
      <text>
        <t>Site formula: (Current attrition - prior-year attrition) / prior-year attrition</t>
      </text>
    </comment>
    <comment ref="S87" authorId="0">
      <text>
        <t>Site formula: Membership increase - official net growth</t>
      </text>
    </comment>
    <comment ref="T87" authorId="0">
      <text>
        <t>Site formula: (Full-time missionaries - prior-year full-time missionaries) / prior-year full-time missionaries</t>
      </text>
    </comment>
    <comment ref="U87" authorId="0">
      <text>
        <t>Site formula: round(AD88*(AC87+AC88)/2,0)</t>
      </text>
    </comment>
    <comment ref="V87" authorId="0">
      <text>
        <t>Site formula: Full-time missionaries / official membership</t>
      </text>
    </comment>
    <comment ref="W87" authorId="0">
      <text>
        <t>Site formula: (Conv / Missionary - prior-year Conv / Missionary) / prior-year Conv / Missionary</t>
      </text>
    </comment>
    <comment ref="X87" authorId="0">
      <text>
        <t>Site formula: Converts / full-time missionaries</t>
      </text>
    </comment>
    <comment ref="Y87" authorId="0">
      <text>
        <t>Site formula: Official net growth / full-time missionaries</t>
      </text>
    </comment>
    <comment ref="Z87" authorId="0">
      <text>
        <t>Site formula: Membership increase / full-time missionaries</t>
      </text>
    </comment>
    <comment ref="AG87" authorId="0">
      <text>
        <t>Site formula: (Stakes - prior-year stakes) / prior-year stakes</t>
      </text>
    </comment>
    <comment ref="AO87" authorId="0">
      <text>
        <t>Site formula: (Wards and branches - prior-year wards and branches) / prior-year wards and branches</t>
      </text>
    </comment>
    <comment ref="AU87" authorId="0">
      <text>
        <t>Site formula: Wards and branches / stakes</t>
      </text>
    </comment>
    <comment ref="AV87" authorId="0">
      <text>
        <t>Site formula: (1973 wards and branches / stakes) - (current wards and branches / stakes)</t>
      </text>
    </comment>
    <comment ref="AW87" authorId="0">
      <text>
        <t>Site formula: Official membership / wards and branches</t>
      </text>
    </comment>
    <comment ref="AX87" authorId="0">
      <text>
        <t>Site formula: (Current members per ward and branch) - (1980 members per ward and branch)</t>
      </text>
    </comment>
    <comment ref="CI87" authorId="0">
      <text>
        <t>Site formula: round($V$87+((A88-$A$87)*($V$94-$V$87)/($A$94-$A$87)),0)</t>
      </text>
    </comment>
    <comment ref="CU87" authorId="0">
      <text>
        <t>Site formula: AB88-AJ88</t>
      </text>
    </comment>
    <comment ref="CV87" authorId="0">
      <text>
        <t>Site formula: round(AB88/(11-(A88-$A$87)*4/61),0)</t>
      </text>
    </comment>
    <comment ref="E88" authorId="0">
      <text>
        <t>Site formula: Official membership - prior-year official membership</t>
      </text>
    </comment>
    <comment ref="F88" authorId="0">
      <text>
        <t>Site formula: Official net growth / prior-year official membership</t>
      </text>
    </comment>
    <comment ref="G88" authorId="0">
      <text>
        <t>Site formula: (Official net growth - prior-year net growth) / prior-year net growth</t>
      </text>
    </comment>
    <comment ref="J88" authorId="0">
      <text>
        <t>Site formula: Children of record from 8 years prior * current CoR baptism rate</t>
      </text>
    </comment>
    <comment ref="K88" authorId="0">
      <text>
        <t>Site formula: (Children of record - prior-year children of record) / prior-year children of record</t>
      </text>
    </comment>
    <comment ref="L88" authorId="0">
      <text>
        <t>Site formula: Children-of-record baptisms / official net growth</t>
      </text>
    </comment>
    <comment ref="M88" authorId="0">
      <text>
        <t>Site formula: Prior-year CoR baptism rate - 0.0002</t>
      </text>
    </comment>
    <comment ref="N88" authorId="0">
      <text>
        <t>Site formula: (CoR 8 years prior - CoR baptisms) / CoR 8 years prior</t>
      </text>
    </comment>
    <comment ref="P88" authorId="0">
      <text>
        <t>Site formula: (Converts - prior-year converts) / prior-year converts</t>
      </text>
    </comment>
    <comment ref="Q88" authorId="0">
      <text>
        <t>Site formula: Converts + children-of-record baptisms</t>
      </text>
    </comment>
    <comment ref="R88" authorId="0">
      <text>
        <t>Site formula: (Current attrition - prior-year attrition) / prior-year attrition</t>
      </text>
    </comment>
    <comment ref="S88" authorId="0">
      <text>
        <t>Site formula: Membership increase - official net growth</t>
      </text>
    </comment>
    <comment ref="T88" authorId="0">
      <text>
        <t>Site formula: (Full-time missionaries - prior-year full-time missionaries) / prior-year full-time missionaries</t>
      </text>
    </comment>
    <comment ref="V88" authorId="0">
      <text>
        <t>Site formula: Full-time missionaries / official membership</t>
      </text>
    </comment>
    <comment ref="W88" authorId="0">
      <text>
        <t>Site formula: (Conv / Missionary - prior-year Conv / Missionary) / prior-year Conv / Missionary</t>
      </text>
    </comment>
    <comment ref="X88" authorId="0">
      <text>
        <t>Site formula: Converts / full-time missionaries</t>
      </text>
    </comment>
    <comment ref="Y88" authorId="0">
      <text>
        <t>Site formula: Official net growth / full-time missionaries</t>
      </text>
    </comment>
    <comment ref="Z88" authorId="0">
      <text>
        <t>Site formula: Membership increase / full-time missionaries</t>
      </text>
    </comment>
    <comment ref="AG88" authorId="0">
      <text>
        <t>Site formula: (Stakes - prior-year stakes) / prior-year stakes</t>
      </text>
    </comment>
    <comment ref="AO88" authorId="0">
      <text>
        <t>Site formula: (Wards and branches - prior-year wards and branches) / prior-year wards and branches</t>
      </text>
    </comment>
    <comment ref="AU88" authorId="0">
      <text>
        <t>Site formula: Wards and branches / stakes</t>
      </text>
    </comment>
    <comment ref="AV88" authorId="0">
      <text>
        <t>Site formula: (1973 wards and branches / stakes) - (current wards and branches / stakes)</t>
      </text>
    </comment>
    <comment ref="AW88" authorId="0">
      <text>
        <t>Site formula: Official membership / wards and branches</t>
      </text>
    </comment>
    <comment ref="AX88" authorId="0">
      <text>
        <t>Site formula: (Current members per ward and branch) - (1980 members per ward and branch)</t>
      </text>
    </comment>
    <comment ref="BY88" authorId="0">
      <text>
        <t>Site formula: average(I88,I90)</t>
      </text>
    </comment>
    <comment ref="CH88" authorId="0">
      <text>
        <t>Site formula: S89-V89</t>
      </text>
    </comment>
    <comment ref="E89" authorId="0">
      <text>
        <t>Site formula: Official membership - prior-year official membership</t>
      </text>
    </comment>
    <comment ref="F89" authorId="0">
      <text>
        <t>Site formula: Official net growth / prior-year official membership</t>
      </text>
    </comment>
    <comment ref="G89" authorId="0">
      <text>
        <t>Site formula: (Official net growth - prior-year net growth) / prior-year net growth</t>
      </text>
    </comment>
    <comment ref="J89" authorId="0">
      <text>
        <t>Site formula: Children of record from 8 years prior * current CoR baptism rate</t>
      </text>
    </comment>
    <comment ref="K89" authorId="0">
      <text>
        <t>Site formula: (Children of record - prior-year children of record) / prior-year children of record</t>
      </text>
    </comment>
    <comment ref="L89" authorId="0">
      <text>
        <t>Site formula: Children-of-record baptisms / official net growth</t>
      </text>
    </comment>
    <comment ref="M89" authorId="0">
      <text>
        <t>Site formula: Prior-year CoR baptism rate - 0.0002</t>
      </text>
    </comment>
    <comment ref="N89" authorId="0">
      <text>
        <t>Site formula: (CoR 8 years prior - CoR baptisms) / CoR 8 years prior</t>
      </text>
    </comment>
    <comment ref="P89" authorId="0">
      <text>
        <t>Site formula: (Converts - prior-year converts) / prior-year converts</t>
      </text>
    </comment>
    <comment ref="Q89" authorId="0">
      <text>
        <t>Site formula: Converts + children-of-record baptisms</t>
      </text>
    </comment>
    <comment ref="R89" authorId="0">
      <text>
        <t>Site formula: (Current attrition - prior-year attrition) / prior-year attrition</t>
      </text>
    </comment>
    <comment ref="S89" authorId="0">
      <text>
        <t>Site formula: Membership increase - official net growth</t>
      </text>
    </comment>
    <comment ref="T89" authorId="0">
      <text>
        <t>Site formula: (Full-time missionaries - prior-year full-time missionaries) / prior-year full-time missionaries</t>
      </text>
    </comment>
    <comment ref="V89" authorId="0">
      <text>
        <t>Site formula: Full-time missionaries / official membership</t>
      </text>
    </comment>
    <comment ref="W89" authorId="0">
      <text>
        <t>Site formula: (Conv / Missionary - prior-year Conv / Missionary) / prior-year Conv / Missionary</t>
      </text>
    </comment>
    <comment ref="X89" authorId="0">
      <text>
        <t>Site formula: Converts / full-time missionaries</t>
      </text>
    </comment>
    <comment ref="Y89" authorId="0">
      <text>
        <t>Site formula: Official net growth / full-time missionaries</t>
      </text>
    </comment>
    <comment ref="Z89" authorId="0">
      <text>
        <t>Site formula: Membership increase / full-time missionaries</t>
      </text>
    </comment>
    <comment ref="AG89" authorId="0">
      <text>
        <t>Site formula: (Stakes - prior-year stakes) / prior-year stakes</t>
      </text>
    </comment>
    <comment ref="AO89" authorId="0">
      <text>
        <t>Site formula: (Wards and branches - prior-year wards and branches) / prior-year wards and branches</t>
      </text>
    </comment>
    <comment ref="AU89" authorId="0">
      <text>
        <t>Site formula: Wards and branches / stakes</t>
      </text>
    </comment>
    <comment ref="AV89" authorId="0">
      <text>
        <t>Site formula: (1973 wards and branches / stakes) - (current wards and branches / stakes)</t>
      </text>
    </comment>
    <comment ref="AW89" authorId="0">
      <text>
        <t>Site formula: Official membership / wards and branches</t>
      </text>
    </comment>
    <comment ref="AX89" authorId="0">
      <text>
        <t>Site formula: (Current members per ward and branch) - (1980 members per ward and branch)</t>
      </text>
    </comment>
    <comment ref="E90" authorId="0">
      <text>
        <t>Site formula: Official membership - prior-year official membership</t>
      </text>
    </comment>
    <comment ref="F90" authorId="0">
      <text>
        <t>Site formula: Official net growth / prior-year official membership</t>
      </text>
    </comment>
    <comment ref="G90" authorId="0">
      <text>
        <t>Site formula: (Official net growth - prior-year net growth) / prior-year net growth</t>
      </text>
    </comment>
    <comment ref="J90" authorId="0">
      <text>
        <t>Site formula: Children of record from 8 years prior * current CoR baptism rate</t>
      </text>
    </comment>
    <comment ref="K90" authorId="0">
      <text>
        <t>Site formula: (Children of record - prior-year children of record) / prior-year children of record</t>
      </text>
    </comment>
    <comment ref="L90" authorId="0">
      <text>
        <t>Site formula: Children-of-record baptisms / official net growth</t>
      </text>
    </comment>
    <comment ref="M90" authorId="0">
      <text>
        <t>Site formula: Prior-year CoR baptism rate - 0.0002</t>
      </text>
    </comment>
    <comment ref="N90" authorId="0">
      <text>
        <t>Site formula: (CoR 8 years prior - CoR baptisms) / CoR 8 years prior</t>
      </text>
    </comment>
    <comment ref="P90" authorId="0">
      <text>
        <t>Site formula: (Converts - prior-year converts) / prior-year converts</t>
      </text>
    </comment>
    <comment ref="Q90" authorId="0">
      <text>
        <t>Site formula: Converts + children-of-record baptisms</t>
      </text>
    </comment>
    <comment ref="R90" authorId="0">
      <text>
        <t>Site formula: (Current attrition - prior-year attrition) / prior-year attrition</t>
      </text>
    </comment>
    <comment ref="S90" authorId="0">
      <text>
        <t>Site formula: Membership increase - official net growth</t>
      </text>
    </comment>
    <comment ref="T90" authorId="0">
      <text>
        <t>Site formula: (Full-time missionaries - prior-year full-time missionaries) / prior-year full-time missionaries</t>
      </text>
    </comment>
    <comment ref="V90" authorId="0">
      <text>
        <t>Site formula: Full-time missionaries / official membership</t>
      </text>
    </comment>
    <comment ref="W90" authorId="0">
      <text>
        <t>Site formula: (Conv / Missionary - prior-year Conv / Missionary) / prior-year Conv / Missionary</t>
      </text>
    </comment>
    <comment ref="X90" authorId="0">
      <text>
        <t>Site formula: Converts / full-time missionaries</t>
      </text>
    </comment>
    <comment ref="Y90" authorId="0">
      <text>
        <t>Site formula: Official net growth / full-time missionaries</t>
      </text>
    </comment>
    <comment ref="Z90" authorId="0">
      <text>
        <t>Site formula: Membership increase / full-time missionaries</t>
      </text>
    </comment>
    <comment ref="AG90" authorId="0">
      <text>
        <t>Site formula: (Stakes - prior-year stakes) / prior-year stakes</t>
      </text>
    </comment>
    <comment ref="AO90" authorId="0">
      <text>
        <t>Site formula: (Wards and branches - prior-year wards and branches) / prior-year wards and branches</t>
      </text>
    </comment>
    <comment ref="AU90" authorId="0">
      <text>
        <t>Site formula: Wards and branches / stakes</t>
      </text>
    </comment>
    <comment ref="AV90" authorId="0">
      <text>
        <t>Site formula: (1973 wards and branches / stakes) - (current wards and branches / stakes)</t>
      </text>
    </comment>
    <comment ref="AW90" authorId="0">
      <text>
        <t>Site formula: Official membership / wards and branches</t>
      </text>
    </comment>
    <comment ref="AX90" authorId="0">
      <text>
        <t>Site formula: (Current members per ward and branch) - (1980 members per ward and branch)</t>
      </text>
    </comment>
    <comment ref="BY90" authorId="0">
      <text>
        <t>Site formula: round($I$90+((A91-$A$90)*($I$93-$I$90)/($A$93-$A$90)),1)</t>
      </text>
    </comment>
    <comment ref="C91" authorId="0">
      <text>
        <t>Site formula: C141-1</t>
      </text>
    </comment>
    <comment ref="E91" authorId="0">
      <text>
        <t>Site formula: Official membership - prior-year official membership</t>
      </text>
    </comment>
    <comment ref="F91" authorId="0">
      <text>
        <t>Site formula: Official net growth / prior-year official membership</t>
      </text>
    </comment>
    <comment ref="G91" authorId="0">
      <text>
        <t>Site formula: (Official net growth - prior-year net growth) / prior-year net growth</t>
      </text>
    </comment>
    <comment ref="J91" authorId="0">
      <text>
        <t>Site formula: Children of record from 8 years prior * current CoR baptism rate</t>
      </text>
    </comment>
    <comment ref="K91" authorId="0">
      <text>
        <t>Site formula: (Children of record - prior-year children of record) / prior-year children of record</t>
      </text>
    </comment>
    <comment ref="L91" authorId="0">
      <text>
        <t>Site formula: Children-of-record baptisms / official net growth</t>
      </text>
    </comment>
    <comment ref="M91" authorId="0">
      <text>
        <t>Site formula: Prior-year CoR baptism rate - 0.0002</t>
      </text>
    </comment>
    <comment ref="N91" authorId="0">
      <text>
        <t>Site formula: (CoR 8 years prior - CoR baptisms) / CoR 8 years prior</t>
      </text>
    </comment>
    <comment ref="P91" authorId="0">
      <text>
        <t>Site formula: (Converts - prior-year converts) / prior-year converts</t>
      </text>
    </comment>
    <comment ref="Q91" authorId="0">
      <text>
        <t>Site formula: Converts + children-of-record baptisms</t>
      </text>
    </comment>
    <comment ref="R91" authorId="0">
      <text>
        <t>Site formula: (Current attrition - prior-year attrition) / prior-year attrition</t>
      </text>
    </comment>
    <comment ref="S91" authorId="0">
      <text>
        <t>Site formula: Membership increase - official net growth</t>
      </text>
    </comment>
    <comment ref="T91" authorId="0">
      <text>
        <t>Site formula: (Full-time missionaries - prior-year full-time missionaries) / prior-year full-time missionaries</t>
      </text>
    </comment>
    <comment ref="V91" authorId="0">
      <text>
        <t>Site formula: Full-time missionaries / official membership</t>
      </text>
    </comment>
    <comment ref="W91" authorId="0">
      <text>
        <t>Site formula: (Conv / Missionary - prior-year Conv / Missionary) / prior-year Conv / Missionary</t>
      </text>
    </comment>
    <comment ref="X91" authorId="0">
      <text>
        <t>Site formula: Converts / full-time missionaries</t>
      </text>
    </comment>
    <comment ref="Y91" authorId="0">
      <text>
        <t>Site formula: Official net growth / full-time missionaries</t>
      </text>
    </comment>
    <comment ref="Z91" authorId="0">
      <text>
        <t>Site formula: Membership increase / full-time missionaries</t>
      </text>
    </comment>
    <comment ref="AG91" authorId="0">
      <text>
        <t>Site formula: (Stakes - prior-year stakes) / prior-year stakes</t>
      </text>
    </comment>
    <comment ref="AO91" authorId="0">
      <text>
        <t>Site formula: (Wards and branches - prior-year wards and branches) / prior-year wards and branches</t>
      </text>
    </comment>
    <comment ref="AU91" authorId="0">
      <text>
        <t>Site formula: Wards and branches / stakes</t>
      </text>
    </comment>
    <comment ref="AV91" authorId="0">
      <text>
        <t>Site formula: (1973 wards and branches / stakes) - (current wards and branches / stakes)</t>
      </text>
    </comment>
    <comment ref="AW91" authorId="0">
      <text>
        <t>Site formula: Official membership / wards and branches</t>
      </text>
    </comment>
    <comment ref="AX91" authorId="0">
      <text>
        <t>Site formula: (Current members per ward and branch) - (1980 members per ward and branch)</t>
      </text>
    </comment>
    <comment ref="BV91" authorId="0">
      <text>
        <t>Site formula: D92+E92</t>
      </text>
    </comment>
    <comment ref="E92" authorId="0">
      <text>
        <t>Site formula: Official membership - prior-year official membership</t>
      </text>
    </comment>
    <comment ref="F92" authorId="0">
      <text>
        <t>Site formula: Official net growth / prior-year official membership</t>
      </text>
    </comment>
    <comment ref="G92" authorId="0">
      <text>
        <t>Site formula: (Official net growth - prior-year net growth) / prior-year net growth</t>
      </text>
    </comment>
    <comment ref="J92" authorId="0">
      <text>
        <t>Site formula: Children of record from 8 years prior * current CoR baptism rate</t>
      </text>
    </comment>
    <comment ref="K92" authorId="0">
      <text>
        <t>Site formula: (Children of record - prior-year children of record) / prior-year children of record</t>
      </text>
    </comment>
    <comment ref="L92" authorId="0">
      <text>
        <t>Site formula: Children-of-record baptisms / official net growth</t>
      </text>
    </comment>
    <comment ref="M92" authorId="0">
      <text>
        <t>Site formula: Prior-year CoR baptism rate - 0.0002</t>
      </text>
    </comment>
    <comment ref="N92" authorId="0">
      <text>
        <t>Site formula: (CoR 8 years prior - CoR baptisms) / CoR 8 years prior</t>
      </text>
    </comment>
    <comment ref="P92" authorId="0">
      <text>
        <t>Site formula: (Converts - prior-year converts) / prior-year converts</t>
      </text>
    </comment>
    <comment ref="Q92" authorId="0">
      <text>
        <t>Site formula: Converts + children-of-record baptisms</t>
      </text>
    </comment>
    <comment ref="R92" authorId="0">
      <text>
        <t>Site formula: (Current attrition - prior-year attrition) / prior-year attrition</t>
      </text>
    </comment>
    <comment ref="S92" authorId="0">
      <text>
        <t>Site formula: Membership increase - official net growth</t>
      </text>
    </comment>
    <comment ref="T92" authorId="0">
      <text>
        <t>Site formula: (Full-time missionaries - prior-year full-time missionaries) / prior-year full-time missionaries</t>
      </text>
    </comment>
    <comment ref="V92" authorId="0">
      <text>
        <t>Site formula: Full-time missionaries / official membership</t>
      </text>
    </comment>
    <comment ref="W92" authorId="0">
      <text>
        <t>Site formula: (Conv / Missionary - prior-year Conv / Missionary) / prior-year Conv / Missionary</t>
      </text>
    </comment>
    <comment ref="X92" authorId="0">
      <text>
        <t>Site formula: Converts / full-time missionaries</t>
      </text>
    </comment>
    <comment ref="Y92" authorId="0">
      <text>
        <t>Site formula: Official net growth / full-time missionaries</t>
      </text>
    </comment>
    <comment ref="Z92" authorId="0">
      <text>
        <t>Site formula: Membership increase / full-time missionaries</t>
      </text>
    </comment>
    <comment ref="AG92" authorId="0">
      <text>
        <t>Site formula: (Stakes - prior-year stakes) / prior-year stakes</t>
      </text>
    </comment>
    <comment ref="AN92" authorId="0">
      <text>
        <t>Site formula: D141/(AY141+AT141)</t>
      </text>
    </comment>
    <comment ref="AO92" authorId="0">
      <text>
        <t>Site formula: (Wards and branches - prior-year wards and branches) / prior-year wards and branches</t>
      </text>
    </comment>
    <comment ref="AU92" authorId="0">
      <text>
        <t>Site formula: Wards and branches / stakes</t>
      </text>
    </comment>
    <comment ref="AV92" authorId="0">
      <text>
        <t>Site formula: (1973 wards and branches / stakes) - (current wards and branches / stakes)</t>
      </text>
    </comment>
    <comment ref="AW92" authorId="0">
      <text>
        <t>Site formula: Official membership / wards and branches</t>
      </text>
    </comment>
    <comment ref="AX92" authorId="0">
      <text>
        <t>Site formula: (Current members per ward and branch) - (1980 members per ward and branch)</t>
      </text>
    </comment>
    <comment ref="E93" authorId="0">
      <text>
        <t>Site formula: Official membership - prior-year official membership</t>
      </text>
    </comment>
    <comment ref="F93" authorId="0">
      <text>
        <t>Site formula: Official net growth / prior-year official membership</t>
      </text>
    </comment>
    <comment ref="G93" authorId="0">
      <text>
        <t>Site formula: (Official net growth - prior-year net growth) / prior-year net growth</t>
      </text>
    </comment>
    <comment ref="J93" authorId="0">
      <text>
        <t>Site formula: Children of record from 8 years prior * current CoR baptism rate</t>
      </text>
    </comment>
    <comment ref="K93" authorId="0">
      <text>
        <t>Site formula: (Children of record - prior-year children of record) / prior-year children of record</t>
      </text>
    </comment>
    <comment ref="L93" authorId="0">
      <text>
        <t>Site formula: Children-of-record baptisms / official net growth</t>
      </text>
    </comment>
    <comment ref="M93" authorId="0">
      <text>
        <t>Site formula: Prior-year CoR baptism rate - 0.0002</t>
      </text>
    </comment>
    <comment ref="N93" authorId="0">
      <text>
        <t>Site formula: (CoR 8 years prior - CoR baptisms) / CoR 8 years prior</t>
      </text>
    </comment>
    <comment ref="P93" authorId="0">
      <text>
        <t>Site formula: (Converts - prior-year converts) / prior-year converts</t>
      </text>
    </comment>
    <comment ref="Q93" authorId="0">
      <text>
        <t>Site formula: Converts + children-of-record baptisms</t>
      </text>
    </comment>
    <comment ref="R93" authorId="0">
      <text>
        <t>Site formula: (Current attrition - prior-year attrition) / prior-year attrition</t>
      </text>
    </comment>
    <comment ref="S93" authorId="0">
      <text>
        <t>Site formula: Membership increase - official net growth</t>
      </text>
    </comment>
    <comment ref="T93" authorId="0">
      <text>
        <t>Site formula: (Full-time missionaries - prior-year full-time missionaries) / prior-year full-time missionaries</t>
      </text>
    </comment>
    <comment ref="V93" authorId="0">
      <text>
        <t>Site formula: Full-time missionaries / official membership</t>
      </text>
    </comment>
    <comment ref="W93" authorId="0">
      <text>
        <t>Site formula: (Conv / Missionary - prior-year Conv / Missionary) / prior-year Conv / Missionary</t>
      </text>
    </comment>
    <comment ref="X93" authorId="0">
      <text>
        <t>Site formula: Converts / full-time missionaries</t>
      </text>
    </comment>
    <comment ref="Y93" authorId="0">
      <text>
        <t>Site formula: Official net growth / full-time missionaries</t>
      </text>
    </comment>
    <comment ref="Z93" authorId="0">
      <text>
        <t>Site formula: Membership increase / full-time missionaries</t>
      </text>
    </comment>
    <comment ref="AG93" authorId="0">
      <text>
        <t>Site formula: (Stakes - prior-year stakes) / prior-year stakes</t>
      </text>
    </comment>
    <comment ref="AO93" authorId="0">
      <text>
        <t>Site formula: (Wards and branches - prior-year wards and branches) / prior-year wards and branches</t>
      </text>
    </comment>
    <comment ref="AU93" authorId="0">
      <text>
        <t>Site formula: Wards and branches / stakes</t>
      </text>
    </comment>
    <comment ref="AV93" authorId="0">
      <text>
        <t>Site formula: (1973 wards and branches / stakes) - (current wards and branches / stakes)</t>
      </text>
    </comment>
    <comment ref="AW93" authorId="0">
      <text>
        <t>Site formula: Official membership / wards and branches</t>
      </text>
    </comment>
    <comment ref="AX93" authorId="0">
      <text>
        <t>Site formula: (Current members per ward and branch) - (1980 members per ward and branch)</t>
      </text>
    </comment>
    <comment ref="CD93" authorId="0">
      <text>
        <t>Site formula: round($N$93+((A94-$A$93)*($N$103-$N$93)/($A$103-$A$93)),4)</t>
      </text>
    </comment>
    <comment ref="CI93" authorId="0">
      <text>
        <t>Site formula: S94-U94</t>
      </text>
    </comment>
    <comment ref="E94" authorId="0">
      <text>
        <t>Site formula: Official membership - prior-year official membership</t>
      </text>
    </comment>
    <comment ref="F94" authorId="0">
      <text>
        <t>Site formula: Official net growth / prior-year official membership</t>
      </text>
    </comment>
    <comment ref="G94" authorId="0">
      <text>
        <t>Site formula: (Official net growth - prior-year net growth) / prior-year net growth</t>
      </text>
    </comment>
    <comment ref="J94" authorId="0">
      <text>
        <t>Site formula: Children of record from 8 years prior * current CoR baptism rate</t>
      </text>
    </comment>
    <comment ref="K94" authorId="0">
      <text>
        <t>Site formula: (Children of record - prior-year children of record) / prior-year children of record</t>
      </text>
    </comment>
    <comment ref="L94" authorId="0">
      <text>
        <t>Site formula: Children-of-record baptisms / official net growth</t>
      </text>
    </comment>
    <comment ref="M94" authorId="0">
      <text>
        <t>Site formula: Prior-year CoR baptism rate - 0.0002</t>
      </text>
    </comment>
    <comment ref="N94" authorId="0">
      <text>
        <t>Site formula: (CoR 8 years prior - CoR baptisms) / CoR 8 years prior</t>
      </text>
    </comment>
    <comment ref="P94" authorId="0">
      <text>
        <t>Site formula: (Converts - prior-year converts) / prior-year converts</t>
      </text>
    </comment>
    <comment ref="Q94" authorId="0">
      <text>
        <t>Site formula: Converts + children-of-record baptisms</t>
      </text>
    </comment>
    <comment ref="R94" authorId="0">
      <text>
        <t>Site formula: (Current attrition - prior-year attrition) / prior-year attrition</t>
      </text>
    </comment>
    <comment ref="S94" authorId="0">
      <text>
        <t>Site formula: Membership increase - official net growth</t>
      </text>
    </comment>
    <comment ref="T94" authorId="0">
      <text>
        <t>Site formula: (Full-time missionaries - prior-year full-time missionaries) / prior-year full-time missionaries</t>
      </text>
    </comment>
    <comment ref="V94" authorId="0">
      <text>
        <t>Site formula: Full-time missionaries / official membership</t>
      </text>
    </comment>
    <comment ref="W94" authorId="0">
      <text>
        <t>Site formula: (Conv / Missionary - prior-year Conv / Missionary) / prior-year Conv / Missionary</t>
      </text>
    </comment>
    <comment ref="X94" authorId="0">
      <text>
        <t>Site formula: Converts / full-time missionaries</t>
      </text>
    </comment>
    <comment ref="Y94" authorId="0">
      <text>
        <t>Site formula: Official net growth / full-time missionaries</t>
      </text>
    </comment>
    <comment ref="Z94" authorId="0">
      <text>
        <t>Site formula: Membership increase / full-time missionaries</t>
      </text>
    </comment>
    <comment ref="AG94" authorId="0">
      <text>
        <t>Site formula: (Stakes - prior-year stakes) / prior-year stakes</t>
      </text>
    </comment>
    <comment ref="AO94" authorId="0">
      <text>
        <t>Site formula: (Wards and branches - prior-year wards and branches) / prior-year wards and branches</t>
      </text>
    </comment>
    <comment ref="AU94" authorId="0">
      <text>
        <t>Site formula: Wards and branches / stakes</t>
      </text>
    </comment>
    <comment ref="AV94" authorId="0">
      <text>
        <t>Site formula: (1973 wards and branches / stakes) - (current wards and branches / stakes)</t>
      </text>
    </comment>
    <comment ref="AW94" authorId="0">
      <text>
        <t>Site formula: Official membership / wards and branches</t>
      </text>
    </comment>
    <comment ref="AX94" authorId="0">
      <text>
        <t>Site formula: (Current members per ward and branch) - (1980 members per ward and branch)</t>
      </text>
    </comment>
    <comment ref="E95" authorId="0">
      <text>
        <t>Site formula: Official membership - prior-year official membership</t>
      </text>
    </comment>
    <comment ref="F95" authorId="0">
      <text>
        <t>Site formula: Official net growth / prior-year official membership</t>
      </text>
    </comment>
    <comment ref="G95" authorId="0">
      <text>
        <t>Site formula: (Official net growth - prior-year net growth) / prior-year net growth</t>
      </text>
    </comment>
    <comment ref="J95" authorId="0">
      <text>
        <t>Site formula: Children of record from 8 years prior * current CoR baptism rate</t>
      </text>
    </comment>
    <comment ref="K95" authorId="0">
      <text>
        <t>Site formula: (Children of record - prior-year children of record) / prior-year children of record</t>
      </text>
    </comment>
    <comment ref="L95" authorId="0">
      <text>
        <t>Site formula: Children-of-record baptisms / official net growth</t>
      </text>
    </comment>
    <comment ref="M95" authorId="0">
      <text>
        <t>Site formula: Prior-year CoR baptism rate - 0.0002</t>
      </text>
    </comment>
    <comment ref="N95" authorId="0">
      <text>
        <t>Site formula: (CoR 8 years prior - CoR baptisms) / CoR 8 years prior</t>
      </text>
    </comment>
    <comment ref="P95" authorId="0">
      <text>
        <t>Site formula: (Converts - prior-year converts) / prior-year converts</t>
      </text>
    </comment>
    <comment ref="Q95" authorId="0">
      <text>
        <t>Site formula: Converts + children-of-record baptisms</t>
      </text>
    </comment>
    <comment ref="R95" authorId="0">
      <text>
        <t>Site formula: (Current attrition - prior-year attrition) / prior-year attrition</t>
      </text>
    </comment>
    <comment ref="S95" authorId="0">
      <text>
        <t>Site formula: Membership increase - official net growth</t>
      </text>
    </comment>
    <comment ref="T95" authorId="0">
      <text>
        <t>Site formula: (Full-time missionaries - prior-year full-time missionaries) / prior-year full-time missionaries</t>
      </text>
    </comment>
    <comment ref="V95" authorId="0">
      <text>
        <t>Site formula: Full-time missionaries / official membership</t>
      </text>
    </comment>
    <comment ref="W95" authorId="0">
      <text>
        <t>Site formula: (Conv / Missionary - prior-year Conv / Missionary) / prior-year Conv / Missionary</t>
      </text>
    </comment>
    <comment ref="X95" authorId="0">
      <text>
        <t>Site formula: Converts / full-time missionaries</t>
      </text>
    </comment>
    <comment ref="Y95" authorId="0">
      <text>
        <t>Site formula: Official net growth / full-time missionaries</t>
      </text>
    </comment>
    <comment ref="Z95" authorId="0">
      <text>
        <t>Site formula: Membership increase / full-time missionaries</t>
      </text>
    </comment>
    <comment ref="AG95" authorId="0">
      <text>
        <t>Site formula: (Stakes - prior-year stakes) / prior-year stakes</t>
      </text>
    </comment>
    <comment ref="AO95" authorId="0">
      <text>
        <t>Site formula: (Wards and branches - prior-year wards and branches) / prior-year wards and branches</t>
      </text>
    </comment>
    <comment ref="AU95" authorId="0">
      <text>
        <t>Site formula: Wards and branches / stakes</t>
      </text>
    </comment>
    <comment ref="AV95" authorId="0">
      <text>
        <t>Site formula: (1973 wards and branches / stakes) - (current wards and branches / stakes)</t>
      </text>
    </comment>
    <comment ref="AW95" authorId="0">
      <text>
        <t>Site formula: Official membership / wards and branches</t>
      </text>
    </comment>
    <comment ref="AX95" authorId="0">
      <text>
        <t>Site formula: (Current members per ward and branch) - (1980 members per ward and branch)</t>
      </text>
    </comment>
    <comment ref="CH95" authorId="0">
      <text>
        <t>Site formula: S96-V96</t>
      </text>
    </comment>
    <comment ref="CI95" authorId="0">
      <text>
        <t>Site formula: round(average(V95,V97),0)</t>
      </text>
    </comment>
    <comment ref="E96" authorId="0">
      <text>
        <t>Site formula: Official membership - prior-year official membership</t>
      </text>
    </comment>
    <comment ref="F96" authorId="0">
      <text>
        <t>Site formula: Official net growth / prior-year official membership</t>
      </text>
    </comment>
    <comment ref="G96" authorId="0">
      <text>
        <t>Site formula: (Official net growth - prior-year net growth) / prior-year net growth</t>
      </text>
    </comment>
    <comment ref="J96" authorId="0">
      <text>
        <t>Site formula: Children of record from 8 years prior * current CoR baptism rate</t>
      </text>
    </comment>
    <comment ref="K96" authorId="0">
      <text>
        <t>Site formula: (Children of record - prior-year children of record) / prior-year children of record</t>
      </text>
    </comment>
    <comment ref="L96" authorId="0">
      <text>
        <t>Site formula: Children-of-record baptisms / official net growth</t>
      </text>
    </comment>
    <comment ref="M96" authorId="0">
      <text>
        <t>Site formula: Prior-year CoR baptism rate - 0.0002</t>
      </text>
    </comment>
    <comment ref="N96" authorId="0">
      <text>
        <t>Site formula: (CoR 8 years prior - CoR baptisms) / CoR 8 years prior</t>
      </text>
    </comment>
    <comment ref="P96" authorId="0">
      <text>
        <t>Site formula: (Converts - prior-year converts) / prior-year converts</t>
      </text>
    </comment>
    <comment ref="Q96" authorId="0">
      <text>
        <t>Site formula: Converts + children-of-record baptisms</t>
      </text>
    </comment>
    <comment ref="R96" authorId="0">
      <text>
        <t>Site formula: (Current attrition - prior-year attrition) / prior-year attrition</t>
      </text>
    </comment>
    <comment ref="S96" authorId="0">
      <text>
        <t>Site formula: Membership increase - official net growth</t>
      </text>
    </comment>
    <comment ref="T96" authorId="0">
      <text>
        <t>Site formula: (Full-time missionaries - prior-year full-time missionaries) / prior-year full-time missionaries</t>
      </text>
    </comment>
    <comment ref="V96" authorId="0">
      <text>
        <t>Site formula: Full-time missionaries / official membership</t>
      </text>
    </comment>
    <comment ref="W96" authorId="0">
      <text>
        <t>Site formula: (Conv / Missionary - prior-year Conv / Missionary) / prior-year Conv / Missionary</t>
      </text>
    </comment>
    <comment ref="X96" authorId="0">
      <text>
        <t>Site formula: Converts / full-time missionaries</t>
      </text>
    </comment>
    <comment ref="Y96" authorId="0">
      <text>
        <t>Site formula: Official net growth / full-time missionaries</t>
      </text>
    </comment>
    <comment ref="Z96" authorId="0">
      <text>
        <t>Site formula: Membership increase / full-time missionaries</t>
      </text>
    </comment>
    <comment ref="AG96" authorId="0">
      <text>
        <t>Site formula: (Stakes - prior-year stakes) / prior-year stakes</t>
      </text>
    </comment>
    <comment ref="AO96" authorId="0">
      <text>
        <t>Site formula: (Wards and branches - prior-year wards and branches) / prior-year wards and branches</t>
      </text>
    </comment>
    <comment ref="AU96" authorId="0">
      <text>
        <t>Site formula: Wards and branches / stakes</t>
      </text>
    </comment>
    <comment ref="AV96" authorId="0">
      <text>
        <t>Site formula: (1973 wards and branches / stakes) - (current wards and branches / stakes)</t>
      </text>
    </comment>
    <comment ref="AW96" authorId="0">
      <text>
        <t>Site formula: Official membership / wards and branches</t>
      </text>
    </comment>
    <comment ref="AX96" authorId="0">
      <text>
        <t>Site formula: (Current members per ward and branch) - (1980 members per ward and branch)</t>
      </text>
    </comment>
    <comment ref="CK96" authorId="0">
      <text>
        <t>Site formula: B97-Y97</t>
      </text>
    </comment>
    <comment ref="E97" authorId="0">
      <text>
        <t>Site formula: Official membership - prior-year official membership</t>
      </text>
    </comment>
    <comment ref="F97" authorId="0">
      <text>
        <t>Site formula: Official net growth / prior-year official membership</t>
      </text>
    </comment>
    <comment ref="G97" authorId="0">
      <text>
        <t>Site formula: (Official net growth - prior-year net growth) / prior-year net growth</t>
      </text>
    </comment>
    <comment ref="J97" authorId="0">
      <text>
        <t>Site formula: Children of record from 8 years prior * current CoR baptism rate</t>
      </text>
    </comment>
    <comment ref="K97" authorId="0">
      <text>
        <t>Site formula: (Children of record - prior-year children of record) / prior-year children of record</t>
      </text>
    </comment>
    <comment ref="L97" authorId="0">
      <text>
        <t>Site formula: Children-of-record baptisms / official net growth</t>
      </text>
    </comment>
    <comment ref="M97" authorId="0">
      <text>
        <t>Site formula: Prior-year CoR baptism rate - 0.0002</t>
      </text>
    </comment>
    <comment ref="N97" authorId="0">
      <text>
        <t>Site formula: (CoR 8 years prior - CoR baptisms) / CoR 8 years prior</t>
      </text>
    </comment>
    <comment ref="P97" authorId="0">
      <text>
        <t>Site formula: (Converts - prior-year converts) / prior-year converts</t>
      </text>
    </comment>
    <comment ref="Q97" authorId="0">
      <text>
        <t>Site formula: Converts + children-of-record baptisms</t>
      </text>
    </comment>
    <comment ref="R97" authorId="0">
      <text>
        <t>Site formula: (Current attrition - prior-year attrition) / prior-year attrition</t>
      </text>
    </comment>
    <comment ref="S97" authorId="0">
      <text>
        <t>Site formula: Membership increase - official net growth</t>
      </text>
    </comment>
    <comment ref="T97" authorId="0">
      <text>
        <t>Site formula: (Full-time missionaries - prior-year full-time missionaries) / prior-year full-time missionaries</t>
      </text>
    </comment>
    <comment ref="V97" authorId="0">
      <text>
        <t>Site formula: Full-time missionaries / official membership</t>
      </text>
    </comment>
    <comment ref="W97" authorId="0">
      <text>
        <t>Site formula: (Conv / Missionary - prior-year Conv / Missionary) / prior-year Conv / Missionary</t>
      </text>
    </comment>
    <comment ref="X97" authorId="0">
      <text>
        <t>Site formula: Converts / full-time missionaries</t>
      </text>
    </comment>
    <comment ref="Y97" authorId="0">
      <text>
        <t>Site formula: Official net growth / full-time missionaries</t>
      </text>
    </comment>
    <comment ref="Z97" authorId="0">
      <text>
        <t>Site formula: Membership increase / full-time missionaries</t>
      </text>
    </comment>
    <comment ref="AG97" authorId="0">
      <text>
        <t>Site formula: (Stakes - prior-year stakes) / prior-year stakes</t>
      </text>
    </comment>
    <comment ref="AO97" authorId="0">
      <text>
        <t>Site formula: (Wards and branches - prior-year wards and branches) / prior-year wards and branches</t>
      </text>
    </comment>
    <comment ref="AU97" authorId="0">
      <text>
        <t>Site formula: Wards and branches / stakes</t>
      </text>
    </comment>
    <comment ref="AV97" authorId="0">
      <text>
        <t>Site formula: (1973 wards and branches / stakes) - (current wards and branches / stakes)</t>
      </text>
    </comment>
    <comment ref="AW97" authorId="0">
      <text>
        <t>Site formula: Official membership / wards and branches</t>
      </text>
    </comment>
    <comment ref="AX97" authorId="0">
      <text>
        <t>Site formula: (Current members per ward and branch) - (1980 members per ward and branch)</t>
      </text>
    </comment>
    <comment ref="CK97" authorId="0">
      <text>
        <t>Site formula: round($X$97+((A98-$A$97)*($X$107-$X$97)/($A$107-$A$97)),0)</t>
      </text>
    </comment>
    <comment ref="CL97" authorId="0">
      <text>
        <t>Site formula: B98-X98</t>
      </text>
    </comment>
    <comment ref="E98" authorId="0">
      <text>
        <t>Site formula: Official membership - prior-year official membership</t>
      </text>
    </comment>
    <comment ref="F98" authorId="0">
      <text>
        <t>Site formula: Official net growth / prior-year official membership</t>
      </text>
    </comment>
    <comment ref="G98" authorId="0">
      <text>
        <t>Site formula: (Official net growth - prior-year net growth) / prior-year net growth</t>
      </text>
    </comment>
    <comment ref="J98" authorId="0">
      <text>
        <t>Site formula: Children of record from 8 years prior * current CoR baptism rate</t>
      </text>
    </comment>
    <comment ref="K98" authorId="0">
      <text>
        <t>Site formula: (Children of record - prior-year children of record) / prior-year children of record</t>
      </text>
    </comment>
    <comment ref="L98" authorId="0">
      <text>
        <t>Site formula: Children-of-record baptisms / official net growth</t>
      </text>
    </comment>
    <comment ref="M98" authorId="0">
      <text>
        <t>Site formula: Prior-year CoR baptism rate - 0.0002</t>
      </text>
    </comment>
    <comment ref="N98" authorId="0">
      <text>
        <t>Site formula: (CoR 8 years prior - CoR baptisms) / CoR 8 years prior</t>
      </text>
    </comment>
    <comment ref="P98" authorId="0">
      <text>
        <t>Site formula: (Converts - prior-year converts) / prior-year converts</t>
      </text>
    </comment>
    <comment ref="Q98" authorId="0">
      <text>
        <t>Site formula: Converts + children-of-record baptisms</t>
      </text>
    </comment>
    <comment ref="R98" authorId="0">
      <text>
        <t>Site formula: (Current attrition - prior-year attrition) / prior-year attrition</t>
      </text>
    </comment>
    <comment ref="S98" authorId="0">
      <text>
        <t>Site formula: Membership increase - official net growth</t>
      </text>
    </comment>
    <comment ref="T98" authorId="0">
      <text>
        <t>Site formula: (Full-time missionaries - prior-year full-time missionaries) / prior-year full-time missionaries</t>
      </text>
    </comment>
    <comment ref="V98" authorId="0">
      <text>
        <t>Site formula: Full-time missionaries / official membership</t>
      </text>
    </comment>
    <comment ref="W98" authorId="0">
      <text>
        <t>Site formula: (Conv / Missionary - prior-year Conv / Missionary) / prior-year Conv / Missionary</t>
      </text>
    </comment>
    <comment ref="X98" authorId="0">
      <text>
        <t>Site formula: Converts / full-time missionaries</t>
      </text>
    </comment>
    <comment ref="Y98" authorId="0">
      <text>
        <t>Site formula: Official net growth / full-time missionaries</t>
      </text>
    </comment>
    <comment ref="Z98" authorId="0">
      <text>
        <t>Site formula: Membership increase / full-time missionaries</t>
      </text>
    </comment>
    <comment ref="AG98" authorId="0">
      <text>
        <t>Site formula: (Stakes - prior-year stakes) / prior-year stakes</t>
      </text>
    </comment>
    <comment ref="AO98" authorId="0">
      <text>
        <t>Site formula: (Wards and branches - prior-year wards and branches) / prior-year wards and branches</t>
      </text>
    </comment>
    <comment ref="AU98" authorId="0">
      <text>
        <t>Site formula: Wards and branches / stakes</t>
      </text>
    </comment>
    <comment ref="AV98" authorId="0">
      <text>
        <t>Site formula: (1973 wards and branches / stakes) - (current wards and branches / stakes)</t>
      </text>
    </comment>
    <comment ref="AW98" authorId="0">
      <text>
        <t>Site formula: Official membership / wards and branches</t>
      </text>
    </comment>
    <comment ref="AX98" authorId="0">
      <text>
        <t>Site formula: (Current members per ward and branch) - (1980 members per ward and branch)</t>
      </text>
    </comment>
    <comment ref="E99" authorId="0">
      <text>
        <t>Site formula: Official membership - prior-year official membership</t>
      </text>
    </comment>
    <comment ref="F99" authorId="0">
      <text>
        <t>Site formula: Official net growth / prior-year official membership</t>
      </text>
    </comment>
    <comment ref="G99" authorId="0">
      <text>
        <t>Site formula: (Official net growth - prior-year net growth) / prior-year net growth</t>
      </text>
    </comment>
    <comment ref="J99" authorId="0">
      <text>
        <t>Site formula: Children of record from 8 years prior * current CoR baptism rate</t>
      </text>
    </comment>
    <comment ref="K99" authorId="0">
      <text>
        <t>Site formula: (Children of record - prior-year children of record) / prior-year children of record</t>
      </text>
    </comment>
    <comment ref="L99" authorId="0">
      <text>
        <t>Site formula: Children-of-record baptisms / official net growth</t>
      </text>
    </comment>
    <comment ref="M99" authorId="0">
      <text>
        <t>Site formula: Prior-year CoR baptism rate - 0.0002</t>
      </text>
    </comment>
    <comment ref="N99" authorId="0">
      <text>
        <t>Site formula: (CoR 8 years prior - CoR baptisms) / CoR 8 years prior</t>
      </text>
    </comment>
    <comment ref="P99" authorId="0">
      <text>
        <t>Site formula: (Converts - prior-year converts) / prior-year converts</t>
      </text>
    </comment>
    <comment ref="Q99" authorId="0">
      <text>
        <t>Site formula: Converts + children-of-record baptisms</t>
      </text>
    </comment>
    <comment ref="R99" authorId="0">
      <text>
        <t>Site formula: (Current attrition - prior-year attrition) / prior-year attrition</t>
      </text>
    </comment>
    <comment ref="S99" authorId="0">
      <text>
        <t>Site formula: Membership increase - official net growth</t>
      </text>
    </comment>
    <comment ref="T99" authorId="0">
      <text>
        <t>Site formula: (Full-time missionaries - prior-year full-time missionaries) / prior-year full-time missionaries</t>
      </text>
    </comment>
    <comment ref="V99" authorId="0">
      <text>
        <t>Site formula: Full-time missionaries / official membership</t>
      </text>
    </comment>
    <comment ref="W99" authorId="0">
      <text>
        <t>Site formula: (Conv / Missionary - prior-year Conv / Missionary) / prior-year Conv / Missionary</t>
      </text>
    </comment>
    <comment ref="X99" authorId="0">
      <text>
        <t>Site formula: Converts / full-time missionaries</t>
      </text>
    </comment>
    <comment ref="Y99" authorId="0">
      <text>
        <t>Site formula: Official net growth / full-time missionaries</t>
      </text>
    </comment>
    <comment ref="Z99" authorId="0">
      <text>
        <t>Site formula: Membership increase / full-time missionaries</t>
      </text>
    </comment>
    <comment ref="AG99" authorId="0">
      <text>
        <t>Site formula: (Stakes - prior-year stakes) / prior-year stakes</t>
      </text>
    </comment>
    <comment ref="AO99" authorId="0">
      <text>
        <t>Site formula: (Wards and branches - prior-year wards and branches) / prior-year wards and branches</t>
      </text>
    </comment>
    <comment ref="AU99" authorId="0">
      <text>
        <t>Site formula: Wards and branches / stakes</t>
      </text>
    </comment>
    <comment ref="AV99" authorId="0">
      <text>
        <t>Site formula: (1973 wards and branches / stakes) - (current wards and branches / stakes)</t>
      </text>
    </comment>
    <comment ref="AW99" authorId="0">
      <text>
        <t>Site formula: Official membership / wards and branches</t>
      </text>
    </comment>
    <comment ref="AX99" authorId="0">
      <text>
        <t>Site formula: (Current members per ward and branch) - (1980 members per ward and branch)</t>
      </text>
    </comment>
    <comment ref="E100" authorId="0">
      <text>
        <t>Site formula: Official membership - prior-year official membership</t>
      </text>
    </comment>
    <comment ref="F100" authorId="0">
      <text>
        <t>Site formula: Official net growth / prior-year official membership</t>
      </text>
    </comment>
    <comment ref="G100" authorId="0">
      <text>
        <t>Site formula: (Official net growth - prior-year net growth) / prior-year net growth</t>
      </text>
    </comment>
    <comment ref="J100" authorId="0">
      <text>
        <t>Site formula: Children of record from 8 years prior * current CoR baptism rate</t>
      </text>
    </comment>
    <comment ref="K100" authorId="0">
      <text>
        <t>Site formula: (Children of record - prior-year children of record) / prior-year children of record</t>
      </text>
    </comment>
    <comment ref="L100" authorId="0">
      <text>
        <t>Site formula: Children-of-record baptisms / official net growth</t>
      </text>
    </comment>
    <comment ref="M100" authorId="0">
      <text>
        <t>Site formula: Prior-year CoR baptism rate - 0.0002</t>
      </text>
    </comment>
    <comment ref="N100" authorId="0">
      <text>
        <t>Site formula: (CoR 8 years prior - CoR baptisms) / CoR 8 years prior</t>
      </text>
    </comment>
    <comment ref="P100" authorId="0">
      <text>
        <t>Site formula: (Converts - prior-year converts) / prior-year converts</t>
      </text>
    </comment>
    <comment ref="Q100" authorId="0">
      <text>
        <t>Site formula: Converts + children-of-record baptisms</t>
      </text>
    </comment>
    <comment ref="R100" authorId="0">
      <text>
        <t>Site formula: (Current attrition - prior-year attrition) / prior-year attrition</t>
      </text>
    </comment>
    <comment ref="S100" authorId="0">
      <text>
        <t>Site formula: Membership increase - official net growth</t>
      </text>
    </comment>
    <comment ref="T100" authorId="0">
      <text>
        <t>Site formula: (Full-time missionaries - prior-year full-time missionaries) / prior-year full-time missionaries</t>
      </text>
    </comment>
    <comment ref="V100" authorId="0">
      <text>
        <t>Site formula: Full-time missionaries / official membership</t>
      </text>
    </comment>
    <comment ref="W100" authorId="0">
      <text>
        <t>Site formula: (Conv / Missionary - prior-year Conv / Missionary) / prior-year Conv / Missionary</t>
      </text>
    </comment>
    <comment ref="X100" authorId="0">
      <text>
        <t>Site formula: Converts / full-time missionaries</t>
      </text>
    </comment>
    <comment ref="Y100" authorId="0">
      <text>
        <t>Site formula: Official net growth / full-time missionaries</t>
      </text>
    </comment>
    <comment ref="Z100" authorId="0">
      <text>
        <t>Site formula: Membership increase / full-time missionaries</t>
      </text>
    </comment>
    <comment ref="AG100" authorId="0">
      <text>
        <t>Site formula: (Stakes - prior-year stakes) / prior-year stakes</t>
      </text>
    </comment>
    <comment ref="AO100" authorId="0">
      <text>
        <t>Site formula: (Wards and branches - prior-year wards and branches) / prior-year wards and branches</t>
      </text>
    </comment>
    <comment ref="AU100" authorId="0">
      <text>
        <t>Site formula: Wards and branches / stakes</t>
      </text>
    </comment>
    <comment ref="AV100" authorId="0">
      <text>
        <t>Site formula: (1973 wards and branches / stakes) - (current wards and branches / stakes)</t>
      </text>
    </comment>
    <comment ref="AW100" authorId="0">
      <text>
        <t>Site formula: Official membership / wards and branches</t>
      </text>
    </comment>
    <comment ref="AX100" authorId="0">
      <text>
        <t>Site formula: (Current members per ward and branch) - (1980 members per ward and branch)</t>
      </text>
    </comment>
    <comment ref="CI100" authorId="0">
      <text>
        <t>Site formula: S101-U101</t>
      </text>
    </comment>
    <comment ref="E101" authorId="0">
      <text>
        <t>Site formula: Official membership - prior-year official membership</t>
      </text>
    </comment>
    <comment ref="F101" authorId="0">
      <text>
        <t>Site formula: Official net growth / prior-year official membership</t>
      </text>
    </comment>
    <comment ref="G101" authorId="0">
      <text>
        <t>Site formula: (Official net growth - prior-year net growth) / prior-year net growth</t>
      </text>
    </comment>
    <comment ref="J101" authorId="0">
      <text>
        <t>Site formula: Children of record from 8 years prior * current CoR baptism rate</t>
      </text>
    </comment>
    <comment ref="K101" authorId="0">
      <text>
        <t>Site formula: (Children of record - prior-year children of record) / prior-year children of record</t>
      </text>
    </comment>
    <comment ref="L101" authorId="0">
      <text>
        <t>Site formula: Children-of-record baptisms / official net growth</t>
      </text>
    </comment>
    <comment ref="M101" authorId="0">
      <text>
        <t>Site formula: Prior-year CoR baptism rate - 0.0002</t>
      </text>
    </comment>
    <comment ref="N101" authorId="0">
      <text>
        <t>Site formula: (CoR 8 years prior - CoR baptisms) / CoR 8 years prior</t>
      </text>
    </comment>
    <comment ref="P101" authorId="0">
      <text>
        <t>Site formula: (Converts - prior-year converts) / prior-year converts</t>
      </text>
    </comment>
    <comment ref="Q101" authorId="0">
      <text>
        <t>Site formula: Converts + children-of-record baptisms</t>
      </text>
    </comment>
    <comment ref="R101" authorId="0">
      <text>
        <t>Site formula: (Current attrition - prior-year attrition) / prior-year attrition</t>
      </text>
    </comment>
    <comment ref="S101" authorId="0">
      <text>
        <t>Site formula: Membership increase - official net growth</t>
      </text>
    </comment>
    <comment ref="T101" authorId="0">
      <text>
        <t>Site formula: (Full-time missionaries - prior-year full-time missionaries) / prior-year full-time missionaries</t>
      </text>
    </comment>
    <comment ref="V101" authorId="0">
      <text>
        <t>Site formula: Full-time missionaries / official membership</t>
      </text>
    </comment>
    <comment ref="W101" authorId="0">
      <text>
        <t>Site formula: (Conv / Missionary - prior-year Conv / Missionary) / prior-year Conv / Missionary</t>
      </text>
    </comment>
    <comment ref="X101" authorId="0">
      <text>
        <t>Site formula: Converts / full-time missionaries</t>
      </text>
    </comment>
    <comment ref="Y101" authorId="0">
      <text>
        <t>Site formula: Official net growth / full-time missionaries</t>
      </text>
    </comment>
    <comment ref="Z101" authorId="0">
      <text>
        <t>Site formula: Membership increase / full-time missionaries</t>
      </text>
    </comment>
    <comment ref="AG101" authorId="0">
      <text>
        <t>Site formula: (Stakes - prior-year stakes) / prior-year stakes</t>
      </text>
    </comment>
    <comment ref="AO101" authorId="0">
      <text>
        <t>Site formula: (Wards and branches - prior-year wards and branches) / prior-year wards and branches</t>
      </text>
    </comment>
    <comment ref="AU101" authorId="0">
      <text>
        <t>Site formula: Wards and branches / stakes</t>
      </text>
    </comment>
    <comment ref="AV101" authorId="0">
      <text>
        <t>Site formula: (1973 wards and branches / stakes) - (current wards and branches / stakes)</t>
      </text>
    </comment>
    <comment ref="AW101" authorId="0">
      <text>
        <t>Site formula: Official membership / wards and branches</t>
      </text>
    </comment>
    <comment ref="AX101" authorId="0">
      <text>
        <t>Site formula: (Current members per ward and branch) - (1980 members per ward and branch)</t>
      </text>
    </comment>
    <comment ref="E102" authorId="0">
      <text>
        <t>Site formula: Official membership - prior-year official membership</t>
      </text>
    </comment>
    <comment ref="F102" authorId="0">
      <text>
        <t>Site formula: Official net growth / prior-year official membership</t>
      </text>
    </comment>
    <comment ref="G102" authorId="0">
      <text>
        <t>Site formula: (Official net growth - prior-year net growth) / prior-year net growth</t>
      </text>
    </comment>
    <comment ref="J102" authorId="0">
      <text>
        <t>Site formula: Children of record from 8 years prior * current CoR baptism rate</t>
      </text>
    </comment>
    <comment ref="K102" authorId="0">
      <text>
        <t>Site formula: (Children of record - prior-year children of record) / prior-year children of record</t>
      </text>
    </comment>
    <comment ref="L102" authorId="0">
      <text>
        <t>Site formula: Children-of-record baptisms / official net growth</t>
      </text>
    </comment>
    <comment ref="M102" authorId="0">
      <text>
        <t>Site formula: Prior-year CoR baptism rate - 0.0002</t>
      </text>
    </comment>
    <comment ref="N102" authorId="0">
      <text>
        <t>Site formula: (CoR 8 years prior - CoR baptisms) / CoR 8 years prior</t>
      </text>
    </comment>
    <comment ref="P102" authorId="0">
      <text>
        <t>Site formula: (Converts - prior-year converts) / prior-year converts</t>
      </text>
    </comment>
    <comment ref="Q102" authorId="0">
      <text>
        <t>Site formula: Converts + children-of-record baptisms</t>
      </text>
    </comment>
    <comment ref="R102" authorId="0">
      <text>
        <t>Site formula: (Current attrition - prior-year attrition) / prior-year attrition</t>
      </text>
    </comment>
    <comment ref="S102" authorId="0">
      <text>
        <t>Site formula: Membership increase - official net growth</t>
      </text>
    </comment>
    <comment ref="T102" authorId="0">
      <text>
        <t>Site formula: (Full-time missionaries - prior-year full-time missionaries) / prior-year full-time missionaries</t>
      </text>
    </comment>
    <comment ref="V102" authorId="0">
      <text>
        <t>Site formula: Full-time missionaries / official membership</t>
      </text>
    </comment>
    <comment ref="W102" authorId="0">
      <text>
        <t>Site formula: (Conv / Missionary - prior-year Conv / Missionary) / prior-year Conv / Missionary</t>
      </text>
    </comment>
    <comment ref="X102" authorId="0">
      <text>
        <t>Site formula: Converts / full-time missionaries</t>
      </text>
    </comment>
    <comment ref="Y102" authorId="0">
      <text>
        <t>Site formula: Official net growth / full-time missionaries</t>
      </text>
    </comment>
    <comment ref="Z102" authorId="0">
      <text>
        <t>Site formula: Membership increase / full-time missionaries</t>
      </text>
    </comment>
    <comment ref="AG102" authorId="0">
      <text>
        <t>Site formula: (Stakes - prior-year stakes) / prior-year stakes</t>
      </text>
    </comment>
    <comment ref="AN102" authorId="0">
      <text>
        <t>Site formula: Official membership / (stakes + districts)</t>
      </text>
    </comment>
    <comment ref="AO102" authorId="0">
      <text>
        <t>Site formula: (Wards and branches - prior-year wards and branches) / prior-year wards and branches</t>
      </text>
    </comment>
    <comment ref="AU102" authorId="0">
      <text>
        <t>Site formula: Wards and branches / stakes</t>
      </text>
    </comment>
    <comment ref="AV102" authorId="0">
      <text>
        <t>Site formula: (1973 wards and branches / stakes) - (current wards and branches / stakes)</t>
      </text>
    </comment>
    <comment ref="AW102" authorId="0">
      <text>
        <t>Site formula: Official membership / wards and branches</t>
      </text>
    </comment>
    <comment ref="AX102" authorId="0">
      <text>
        <t>Site formula: (Current members per ward and branch) - (1980 members per ward and branch)</t>
      </text>
    </comment>
    <comment ref="E103" authorId="0">
      <text>
        <t>Site formula: Official membership - prior-year official membership</t>
      </text>
    </comment>
    <comment ref="F103" authorId="0">
      <text>
        <t>Site formula: Official net growth / prior-year official membership</t>
      </text>
    </comment>
    <comment ref="G103" authorId="0">
      <text>
        <t>Site formula: (Official net growth - prior-year net growth) / prior-year net growth</t>
      </text>
    </comment>
    <comment ref="J103" authorId="0">
      <text>
        <t>Site formula: Children of record from 8 years prior * current CoR baptism rate</t>
      </text>
    </comment>
    <comment ref="K103" authorId="0">
      <text>
        <t>Site formula: (Children of record - prior-year children of record) / prior-year children of record</t>
      </text>
    </comment>
    <comment ref="L103" authorId="0">
      <text>
        <t>Site formula: Children-of-record baptisms / official net growth</t>
      </text>
    </comment>
    <comment ref="M103" authorId="0">
      <text>
        <t>Site formula: Prior-year CoR baptism rate - 0.0002</t>
      </text>
    </comment>
    <comment ref="N103" authorId="0">
      <text>
        <t>Site formula: (CoR 8 years prior - CoR baptisms) / CoR 8 years prior</t>
      </text>
    </comment>
    <comment ref="P103" authorId="0">
      <text>
        <t>Site formula: (Converts - prior-year converts) / prior-year converts</t>
      </text>
    </comment>
    <comment ref="Q103" authorId="0">
      <text>
        <t>Site formula: Converts + children-of-record baptisms</t>
      </text>
    </comment>
    <comment ref="R103" authorId="0">
      <text>
        <t>Site formula: (Current attrition - prior-year attrition) / prior-year attrition</t>
      </text>
    </comment>
    <comment ref="S103" authorId="0">
      <text>
        <t>Site formula: Membership increase - official net growth</t>
      </text>
    </comment>
    <comment ref="T103" authorId="0">
      <text>
        <t>Site formula: (Full-time missionaries - prior-year full-time missionaries) / prior-year full-time missionaries</t>
      </text>
    </comment>
    <comment ref="V103" authorId="0">
      <text>
        <t>Site formula: Full-time missionaries / official membership</t>
      </text>
    </comment>
    <comment ref="W103" authorId="0">
      <text>
        <t>Site formula: (Conv / Missionary - prior-year Conv / Missionary) / prior-year Conv / Missionary</t>
      </text>
    </comment>
    <comment ref="X103" authorId="0">
      <text>
        <t>Site formula: Converts / full-time missionaries</t>
      </text>
    </comment>
    <comment ref="Y103" authorId="0">
      <text>
        <t>Site formula: Official net growth / full-time missionaries</t>
      </text>
    </comment>
    <comment ref="Z103" authorId="0">
      <text>
        <t>Site formula: Membership increase / full-time missionaries</t>
      </text>
    </comment>
    <comment ref="AG103" authorId="0">
      <text>
        <t>Site formula: (Stakes - prior-year stakes) / prior-year stakes</t>
      </text>
    </comment>
    <comment ref="AJ103" authorId="0">
      <text>
        <t>Site formula: (Districts - prior-year districts) / prior-year districts</t>
      </text>
    </comment>
    <comment ref="AM103" authorId="0">
      <text>
        <t>Site formula: Year-over-year change in members per stake or district</t>
      </text>
    </comment>
    <comment ref="AN103" authorId="0">
      <text>
        <t>Site formula: Official membership / (stakes + districts)</t>
      </text>
    </comment>
    <comment ref="AO103" authorId="0">
      <text>
        <t>Site formula: (Wards and branches - prior-year wards and branches) / prior-year wards and branches</t>
      </text>
    </comment>
    <comment ref="AU103" authorId="0">
      <text>
        <t>Site formula: Wards and branches / stakes</t>
      </text>
    </comment>
    <comment ref="AV103" authorId="0">
      <text>
        <t>Site formula: (1973 wards and branches / stakes) - (current wards and branches / stakes)</t>
      </text>
    </comment>
    <comment ref="AW103" authorId="0">
      <text>
        <t>Site formula: Official membership / wards and branches</t>
      </text>
    </comment>
    <comment ref="AX103" authorId="0">
      <text>
        <t>Site formula: (Current members per ward and branch) - (1980 members per ward and branch)</t>
      </text>
    </comment>
    <comment ref="CD103" authorId="0">
      <text>
        <t>Site formula: round($N$103+((A104-$A$103)*($N$113-$N$103)/($A$113-$A$103)),4)</t>
      </text>
    </comment>
    <comment ref="E104" authorId="0">
      <text>
        <t>Site formula: Official membership - prior-year official membership</t>
      </text>
    </comment>
    <comment ref="F104" authorId="0">
      <text>
        <t>Site formula: Official net growth / prior-year official membership</t>
      </text>
    </comment>
    <comment ref="G104" authorId="0">
      <text>
        <t>Site formula: (Official net growth - prior-year net growth) / prior-year net growth</t>
      </text>
    </comment>
    <comment ref="J104" authorId="0">
      <text>
        <t>Site formula: Children of record from 8 years prior * current CoR baptism rate</t>
      </text>
    </comment>
    <comment ref="K104" authorId="0">
      <text>
        <t>Site formula: (Children of record - prior-year children of record) / prior-year children of record</t>
      </text>
    </comment>
    <comment ref="L104" authorId="0">
      <text>
        <t>Site formula: Children-of-record baptisms / official net growth</t>
      </text>
    </comment>
    <comment ref="M104" authorId="0">
      <text>
        <t>Site formula: Prior-year CoR baptism rate - 0.0002</t>
      </text>
    </comment>
    <comment ref="N104" authorId="0">
      <text>
        <t>Site formula: (CoR 8 years prior - CoR baptisms) / CoR 8 years prior</t>
      </text>
    </comment>
    <comment ref="P104" authorId="0">
      <text>
        <t>Site formula: (Converts - prior-year converts) / prior-year converts</t>
      </text>
    </comment>
    <comment ref="Q104" authorId="0">
      <text>
        <t>Site formula: Converts + children-of-record baptisms</t>
      </text>
    </comment>
    <comment ref="R104" authorId="0">
      <text>
        <t>Site formula: (Current attrition - prior-year attrition) / prior-year attrition</t>
      </text>
    </comment>
    <comment ref="S104" authorId="0">
      <text>
        <t>Site formula: Membership increase - official net growth</t>
      </text>
    </comment>
    <comment ref="T104" authorId="0">
      <text>
        <t>Site formula: (Full-time missionaries - prior-year full-time missionaries) / prior-year full-time missionaries</t>
      </text>
    </comment>
    <comment ref="V104" authorId="0">
      <text>
        <t>Site formula: Full-time missionaries / official membership</t>
      </text>
    </comment>
    <comment ref="W104" authorId="0">
      <text>
        <t>Site formula: (Conv / Missionary - prior-year Conv / Missionary) / prior-year Conv / Missionary</t>
      </text>
    </comment>
    <comment ref="X104" authorId="0">
      <text>
        <t>Site formula: Converts / full-time missionaries</t>
      </text>
    </comment>
    <comment ref="Y104" authorId="0">
      <text>
        <t>Site formula: Official net growth / full-time missionaries</t>
      </text>
    </comment>
    <comment ref="Z104" authorId="0">
      <text>
        <t>Site formula: Membership increase / full-time missionaries</t>
      </text>
    </comment>
    <comment ref="AG104" authorId="0">
      <text>
        <t>Site formula: (Stakes - prior-year stakes) / prior-year stakes</t>
      </text>
    </comment>
    <comment ref="AJ104" authorId="0">
      <text>
        <t>Site formula: (Districts - prior-year districts) / prior-year districts</t>
      </text>
    </comment>
    <comment ref="AM104" authorId="0">
      <text>
        <t>Site formula: Year-over-year change in members per stake or district</t>
      </text>
    </comment>
    <comment ref="AN104" authorId="0">
      <text>
        <t>Site formula: Official membership / (stakes + districts)</t>
      </text>
    </comment>
    <comment ref="AO104" authorId="0">
      <text>
        <t>Site formula: (Wards and branches - prior-year wards and branches) / prior-year wards and branches</t>
      </text>
    </comment>
    <comment ref="AU104" authorId="0">
      <text>
        <t>Site formula: Wards and branches / stakes</t>
      </text>
    </comment>
    <comment ref="AV104" authorId="0">
      <text>
        <t>Site formula: (1973 wards and branches / stakes) - (current wards and branches / stakes)</t>
      </text>
    </comment>
    <comment ref="AW104" authorId="0">
      <text>
        <t>Site formula: Official membership / wards and branches</t>
      </text>
    </comment>
    <comment ref="AX104" authorId="0">
      <text>
        <t>Site formula: (Current members per ward and branch) - (1980 members per ward and branch)</t>
      </text>
    </comment>
    <comment ref="DM104" authorId="0">
      <text>
        <t>Site formula: ((SUM($G$2:G2)*(100-AW105)/100)+((SUM($E$2:E50)*(100-AW105)/((A50-1829)*100)))*(SUM(C51:C104)+SUM(E51:E104))/((SUM(C51:C104)+sum(E51:E104))+SUM(BG51:BG104)))</t>
      </text>
    </comment>
    <comment ref="E105" authorId="0">
      <text>
        <t>Site formula: Official membership - prior-year official membership</t>
      </text>
    </comment>
    <comment ref="F105" authorId="0">
      <text>
        <t>Site formula: Official net growth / prior-year official membership</t>
      </text>
    </comment>
    <comment ref="G105" authorId="0">
      <text>
        <t>Site formula: (Official net growth - prior-year net growth) / prior-year net growth</t>
      </text>
    </comment>
    <comment ref="J105" authorId="0">
      <text>
        <t>Site formula: Children of record from 8 years prior * current CoR baptism rate</t>
      </text>
    </comment>
    <comment ref="K105" authorId="0">
      <text>
        <t>Site formula: (Children of record - prior-year children of record) / prior-year children of record</t>
      </text>
    </comment>
    <comment ref="L105" authorId="0">
      <text>
        <t>Site formula: Children-of-record baptisms / official net growth</t>
      </text>
    </comment>
    <comment ref="M105" authorId="0">
      <text>
        <t>Site formula: Prior-year CoR baptism rate - 0.0002</t>
      </text>
    </comment>
    <comment ref="N105" authorId="0">
      <text>
        <t>Site formula: (CoR 8 years prior - CoR baptisms) / CoR 8 years prior</t>
      </text>
    </comment>
    <comment ref="P105" authorId="0">
      <text>
        <t>Site formula: (Converts - prior-year converts) / prior-year converts</t>
      </text>
    </comment>
    <comment ref="Q105" authorId="0">
      <text>
        <t>Site formula: Converts + children-of-record baptisms</t>
      </text>
    </comment>
    <comment ref="R105" authorId="0">
      <text>
        <t>Site formula: (Current attrition - prior-year attrition) / prior-year attrition</t>
      </text>
    </comment>
    <comment ref="S105" authorId="0">
      <text>
        <t>Site formula: Membership increase - official net growth</t>
      </text>
    </comment>
    <comment ref="T105" authorId="0">
      <text>
        <t>Site formula: (Full-time missionaries - prior-year full-time missionaries) / prior-year full-time missionaries</t>
      </text>
    </comment>
    <comment ref="V105" authorId="0">
      <text>
        <t>Site formula: Full-time missionaries / official membership</t>
      </text>
    </comment>
    <comment ref="W105" authorId="0">
      <text>
        <t>Site formula: (Conv / Missionary - prior-year Conv / Missionary) / prior-year Conv / Missionary</t>
      </text>
    </comment>
    <comment ref="X105" authorId="0">
      <text>
        <t>Site formula: Converts / full-time missionaries</t>
      </text>
    </comment>
    <comment ref="Y105" authorId="0">
      <text>
        <t>Site formula: Official net growth / full-time missionaries</t>
      </text>
    </comment>
    <comment ref="Z105" authorId="0">
      <text>
        <t>Site formula: Membership increase / full-time missionaries</t>
      </text>
    </comment>
    <comment ref="AG105" authorId="0">
      <text>
        <t>Site formula: (Stakes - prior-year stakes) / prior-year stakes</t>
      </text>
    </comment>
    <comment ref="AJ105" authorId="0">
      <text>
        <t>Site formula: (Districts - prior-year districts) / prior-year districts</t>
      </text>
    </comment>
    <comment ref="AM105" authorId="0">
      <text>
        <t>Site formula: Year-over-year change in members per stake or district</t>
      </text>
    </comment>
    <comment ref="AN105" authorId="0">
      <text>
        <t>Site formula: Official membership / (stakes + districts)</t>
      </text>
    </comment>
    <comment ref="AO105" authorId="0">
      <text>
        <t>Site formula: (Wards and branches - prior-year wards and branches) / prior-year wards and branches</t>
      </text>
    </comment>
    <comment ref="AU105" authorId="0">
      <text>
        <t>Site formula: Wards and branches / stakes</t>
      </text>
    </comment>
    <comment ref="AV105" authorId="0">
      <text>
        <t>Site formula: (1973 wards and branches / stakes) - (current wards and branches / stakes)</t>
      </text>
    </comment>
    <comment ref="AW105" authorId="0">
      <text>
        <t>Site formula: Official membership / wards and branches</t>
      </text>
    </comment>
    <comment ref="AX105" authorId="0">
      <text>
        <t>Site formula: (Current members per ward and branch) - (1980 members per ward and branch)</t>
      </text>
    </comment>
    <comment ref="E106" authorId="0">
      <text>
        <t>Site formula: Official membership - prior-year official membership</t>
      </text>
    </comment>
    <comment ref="F106" authorId="0">
      <text>
        <t>Site formula: Official net growth / prior-year official membership</t>
      </text>
    </comment>
    <comment ref="G106" authorId="0">
      <text>
        <t>Site formula: (Official net growth - prior-year net growth) / prior-year net growth</t>
      </text>
    </comment>
    <comment ref="J106" authorId="0">
      <text>
        <t>Site formula: Children of record from 8 years prior * current CoR baptism rate</t>
      </text>
    </comment>
    <comment ref="K106" authorId="0">
      <text>
        <t>Site formula: (Children of record - prior-year children of record) / prior-year children of record</t>
      </text>
    </comment>
    <comment ref="L106" authorId="0">
      <text>
        <t>Site formula: Children-of-record baptisms / official net growth</t>
      </text>
    </comment>
    <comment ref="M106" authorId="0">
      <text>
        <t>Site formula: Prior-year CoR baptism rate - 0.0002</t>
      </text>
    </comment>
    <comment ref="N106" authorId="0">
      <text>
        <t>Site formula: (CoR 8 years prior - CoR baptisms) / CoR 8 years prior</t>
      </text>
    </comment>
    <comment ref="P106" authorId="0">
      <text>
        <t>Site formula: (Converts - prior-year converts) / prior-year converts</t>
      </text>
    </comment>
    <comment ref="Q106" authorId="0">
      <text>
        <t>Site formula: Converts + children-of-record baptisms</t>
      </text>
    </comment>
    <comment ref="R106" authorId="0">
      <text>
        <t>Site formula: (Current attrition - prior-year attrition) / prior-year attrition</t>
      </text>
    </comment>
    <comment ref="S106" authorId="0">
      <text>
        <t>Site formula: Membership increase - official net growth</t>
      </text>
    </comment>
    <comment ref="T106" authorId="0">
      <text>
        <t>Site formula: (Full-time missionaries - prior-year full-time missionaries) / prior-year full-time missionaries</t>
      </text>
    </comment>
    <comment ref="V106" authorId="0">
      <text>
        <t>Site formula: Full-time missionaries / official membership</t>
      </text>
    </comment>
    <comment ref="W106" authorId="0">
      <text>
        <t>Site formula: (Conv / Missionary - prior-year Conv / Missionary) / prior-year Conv / Missionary</t>
      </text>
    </comment>
    <comment ref="X106" authorId="0">
      <text>
        <t>Site formula: Converts / full-time missionaries</t>
      </text>
    </comment>
    <comment ref="Y106" authorId="0">
      <text>
        <t>Site formula: Official net growth / full-time missionaries</t>
      </text>
    </comment>
    <comment ref="Z106" authorId="0">
      <text>
        <t>Site formula: Membership increase / full-time missionaries</t>
      </text>
    </comment>
    <comment ref="AG106" authorId="0">
      <text>
        <t>Site formula: (Stakes - prior-year stakes) / prior-year stakes</t>
      </text>
    </comment>
    <comment ref="AJ106" authorId="0">
      <text>
        <t>Site formula: (Districts - prior-year districts) / prior-year districts</t>
      </text>
    </comment>
    <comment ref="AM106" authorId="0">
      <text>
        <t>Site formula: Year-over-year change in members per stake or district</t>
      </text>
    </comment>
    <comment ref="AN106" authorId="0">
      <text>
        <t>Site formula: Official membership / (stakes + districts)</t>
      </text>
    </comment>
    <comment ref="AO106" authorId="0">
      <text>
        <t>Site formula: (Wards and branches - prior-year wards and branches) / prior-year wards and branches</t>
      </text>
    </comment>
    <comment ref="AU106" authorId="0">
      <text>
        <t>Site formula: Wards and branches / stakes</t>
      </text>
    </comment>
    <comment ref="AV106" authorId="0">
      <text>
        <t>Site formula: (1973 wards and branches / stakes) - (current wards and branches / stakes)</t>
      </text>
    </comment>
    <comment ref="AW106" authorId="0">
      <text>
        <t>Site formula: Official membership / wards and branches</t>
      </text>
    </comment>
    <comment ref="AX106" authorId="0">
      <text>
        <t>Site formula: (Current members per ward and branch) - (1980 members per ward and branch)</t>
      </text>
    </comment>
    <comment ref="E107" authorId="0">
      <text>
        <t>Site formula: Official membership - prior-year official membership</t>
      </text>
    </comment>
    <comment ref="F107" authorId="0">
      <text>
        <t>Site formula: Official net growth / prior-year official membership</t>
      </text>
    </comment>
    <comment ref="G107" authorId="0">
      <text>
        <t>Site formula: (Official net growth - prior-year net growth) / prior-year net growth</t>
      </text>
    </comment>
    <comment ref="J107" authorId="0">
      <text>
        <t>Site formula: Children of record from 8 years prior * current CoR baptism rate</t>
      </text>
    </comment>
    <comment ref="K107" authorId="0">
      <text>
        <t>Site formula: (Children of record - prior-year children of record) / prior-year children of record</t>
      </text>
    </comment>
    <comment ref="L107" authorId="0">
      <text>
        <t>Site formula: Children-of-record baptisms / official net growth</t>
      </text>
    </comment>
    <comment ref="M107" authorId="0">
      <text>
        <t>Site formula: Prior-year CoR baptism rate - 0.0002</t>
      </text>
    </comment>
    <comment ref="N107" authorId="0">
      <text>
        <t>Site formula: (CoR 8 years prior - CoR baptisms) / CoR 8 years prior</t>
      </text>
    </comment>
    <comment ref="P107" authorId="0">
      <text>
        <t>Site formula: (Converts - prior-year converts) / prior-year converts</t>
      </text>
    </comment>
    <comment ref="Q107" authorId="0">
      <text>
        <t>Site formula: Converts + children-of-record baptisms</t>
      </text>
    </comment>
    <comment ref="R107" authorId="0">
      <text>
        <t>Site formula: (Current attrition - prior-year attrition) / prior-year attrition</t>
      </text>
    </comment>
    <comment ref="S107" authorId="0">
      <text>
        <t>Site formula: Membership increase - official net growth</t>
      </text>
    </comment>
    <comment ref="T107" authorId="0">
      <text>
        <t>Site formula: (Full-time missionaries - prior-year full-time missionaries) / prior-year full-time missionaries</t>
      </text>
    </comment>
    <comment ref="V107" authorId="0">
      <text>
        <t>Site formula: Full-time missionaries / official membership</t>
      </text>
    </comment>
    <comment ref="W107" authorId="0">
      <text>
        <t>Site formula: (Conv / Missionary - prior-year Conv / Missionary) / prior-year Conv / Missionary</t>
      </text>
    </comment>
    <comment ref="X107" authorId="0">
      <text>
        <t>Site formula: Converts / full-time missionaries</t>
      </text>
    </comment>
    <comment ref="Y107" authorId="0">
      <text>
        <t>Site formula: Official net growth / full-time missionaries</t>
      </text>
    </comment>
    <comment ref="Z107" authorId="0">
      <text>
        <t>Site formula: Membership increase / full-time missionaries</t>
      </text>
    </comment>
    <comment ref="AG107" authorId="0">
      <text>
        <t>Site formula: (Stakes - prior-year stakes) / prior-year stakes</t>
      </text>
    </comment>
    <comment ref="AJ107" authorId="0">
      <text>
        <t>Site formula: (Districts - prior-year districts) / prior-year districts</t>
      </text>
    </comment>
    <comment ref="AM107" authorId="0">
      <text>
        <t>Site formula: Year-over-year change in members per stake or district</t>
      </text>
    </comment>
    <comment ref="AN107" authorId="0">
      <text>
        <t>Site formula: Official membership / (stakes + districts)</t>
      </text>
    </comment>
    <comment ref="AO107" authorId="0">
      <text>
        <t>Site formula: (Wards and branches - prior-year wards and branches) / prior-year wards and branches</t>
      </text>
    </comment>
    <comment ref="AU107" authorId="0">
      <text>
        <t>Site formula: Wards and branches / stakes</t>
      </text>
    </comment>
    <comment ref="AV107" authorId="0">
      <text>
        <t>Site formula: (1973 wards and branches / stakes) - (current wards and branches / stakes)</t>
      </text>
    </comment>
    <comment ref="AW107" authorId="0">
      <text>
        <t>Site formula: Official membership / wards and branches</t>
      </text>
    </comment>
    <comment ref="AX107" authorId="0">
      <text>
        <t>Site formula: (Current members per ward and branch) - (1980 members per ward and branch)</t>
      </text>
    </comment>
    <comment ref="E108" authorId="0">
      <text>
        <t>Site formula: Official membership - prior-year official membership</t>
      </text>
    </comment>
    <comment ref="F108" authorId="0">
      <text>
        <t>Site formula: Official net growth / prior-year official membership</t>
      </text>
    </comment>
    <comment ref="G108" authorId="0">
      <text>
        <t>Site formula: (Official net growth - prior-year net growth) / prior-year net growth</t>
      </text>
    </comment>
    <comment ref="J108" authorId="0">
      <text>
        <t>Site formula: Children of record from 8 years prior * current CoR baptism rate</t>
      </text>
    </comment>
    <comment ref="K108" authorId="0">
      <text>
        <t>Site formula: (Children of record - prior-year children of record) / prior-year children of record</t>
      </text>
    </comment>
    <comment ref="L108" authorId="0">
      <text>
        <t>Site formula: Children-of-record baptisms / official net growth</t>
      </text>
    </comment>
    <comment ref="M108" authorId="0">
      <text>
        <t>Site formula: Prior-year CoR baptism rate - 0.0002</t>
      </text>
    </comment>
    <comment ref="N108" authorId="0">
      <text>
        <t>Site formula: (CoR 8 years prior - CoR baptisms) / CoR 8 years prior</t>
      </text>
    </comment>
    <comment ref="P108" authorId="0">
      <text>
        <t>Site formula: (Converts - prior-year converts) / prior-year converts</t>
      </text>
    </comment>
    <comment ref="Q108" authorId="0">
      <text>
        <t>Site formula: Converts + children-of-record baptisms</t>
      </text>
    </comment>
    <comment ref="R108" authorId="0">
      <text>
        <t>Site formula: (Current attrition - prior-year attrition) / prior-year attrition</t>
      </text>
    </comment>
    <comment ref="S108" authorId="0">
      <text>
        <t>Site formula: Membership increase - official net growth</t>
      </text>
    </comment>
    <comment ref="T108" authorId="0">
      <text>
        <t>Site formula: (Full-time missionaries - prior-year full-time missionaries) / prior-year full-time missionaries</t>
      </text>
    </comment>
    <comment ref="V108" authorId="0">
      <text>
        <t>Site formula: Full-time missionaries / official membership</t>
      </text>
    </comment>
    <comment ref="W108" authorId="0">
      <text>
        <t>Site formula: (Conv / Missionary - prior-year Conv / Missionary) / prior-year Conv / Missionary</t>
      </text>
    </comment>
    <comment ref="X108" authorId="0">
      <text>
        <t>Site formula: Converts / full-time missionaries</t>
      </text>
    </comment>
    <comment ref="Y108" authorId="0">
      <text>
        <t>Site formula: Official net growth / full-time missionaries</t>
      </text>
    </comment>
    <comment ref="Z108" authorId="0">
      <text>
        <t>Site formula: Membership increase / full-time missionaries</t>
      </text>
    </comment>
    <comment ref="AG108" authorId="0">
      <text>
        <t>Site formula: (Stakes - prior-year stakes) / prior-year stakes</t>
      </text>
    </comment>
    <comment ref="AJ108" authorId="0">
      <text>
        <t>Site formula: (Districts - prior-year districts) / prior-year districts</t>
      </text>
    </comment>
    <comment ref="AM108" authorId="0">
      <text>
        <t>Site formula: Year-over-year change in members per stake or district</t>
      </text>
    </comment>
    <comment ref="AN108" authorId="0">
      <text>
        <t>Site formula: Official membership / (stakes + districts)</t>
      </text>
    </comment>
    <comment ref="AO108" authorId="0">
      <text>
        <t>Site formula: (Wards and branches - prior-year wards and branches) / prior-year wards and branches</t>
      </text>
    </comment>
    <comment ref="AU108" authorId="0">
      <text>
        <t>Site formula: Wards and branches / stakes</t>
      </text>
    </comment>
    <comment ref="AV108" authorId="0">
      <text>
        <t>Site formula: (1973 wards and branches / stakes) - (current wards and branches / stakes)</t>
      </text>
    </comment>
    <comment ref="AW108" authorId="0">
      <text>
        <t>Site formula: Official membership / wards and branches</t>
      </text>
    </comment>
    <comment ref="AX108" authorId="0">
      <text>
        <t>Site formula: (Current members per ward and branch) - (1980 members per ward and branch)</t>
      </text>
    </comment>
    <comment ref="E109" authorId="0">
      <text>
        <t>Site formula: Official membership - prior-year official membership</t>
      </text>
    </comment>
    <comment ref="F109" authorId="0">
      <text>
        <t>Site formula: Official net growth / prior-year official membership</t>
      </text>
    </comment>
    <comment ref="G109" authorId="0">
      <text>
        <t>Site formula: (Official net growth - prior-year net growth) / prior-year net growth</t>
      </text>
    </comment>
    <comment ref="J109" authorId="0">
      <text>
        <t>Site formula: Children of record from 8 years prior * current CoR baptism rate</t>
      </text>
    </comment>
    <comment ref="K109" authorId="0">
      <text>
        <t>Site formula: (Children of record - prior-year children of record) / prior-year children of record</t>
      </text>
    </comment>
    <comment ref="L109" authorId="0">
      <text>
        <t>Site formula: Children-of-record baptisms / official net growth</t>
      </text>
    </comment>
    <comment ref="M109" authorId="0">
      <text>
        <t>Site formula: Prior-year CoR baptism rate - 0.0002</t>
      </text>
    </comment>
    <comment ref="N109" authorId="0">
      <text>
        <t>Site formula: (CoR 8 years prior - CoR baptisms) / CoR 8 years prior</t>
      </text>
    </comment>
    <comment ref="P109" authorId="0">
      <text>
        <t>Site formula: (Converts - prior-year converts) / prior-year converts</t>
      </text>
    </comment>
    <comment ref="Q109" authorId="0">
      <text>
        <t>Site formula: Converts + children-of-record baptisms</t>
      </text>
    </comment>
    <comment ref="R109" authorId="0">
      <text>
        <t>Site formula: (Current attrition - prior-year attrition) / prior-year attrition</t>
      </text>
    </comment>
    <comment ref="S109" authorId="0">
      <text>
        <t>Site formula: Membership increase - official net growth</t>
      </text>
    </comment>
    <comment ref="T109" authorId="0">
      <text>
        <t>Site formula: (Full-time missionaries - prior-year full-time missionaries) / prior-year full-time missionaries</t>
      </text>
    </comment>
    <comment ref="V109" authorId="0">
      <text>
        <t>Site formula: Full-time missionaries / official membership</t>
      </text>
    </comment>
    <comment ref="W109" authorId="0">
      <text>
        <t>Site formula: (Conv / Missionary - prior-year Conv / Missionary) / prior-year Conv / Missionary</t>
      </text>
    </comment>
    <comment ref="X109" authorId="0">
      <text>
        <t>Site formula: Converts / full-time missionaries</t>
      </text>
    </comment>
    <comment ref="Y109" authorId="0">
      <text>
        <t>Site formula: Official net growth / full-time missionaries</t>
      </text>
    </comment>
    <comment ref="Z109" authorId="0">
      <text>
        <t>Site formula: Membership increase / full-time missionaries</t>
      </text>
    </comment>
    <comment ref="AG109" authorId="0">
      <text>
        <t>Site formula: (Stakes - prior-year stakes) / prior-year stakes</t>
      </text>
    </comment>
    <comment ref="AJ109" authorId="0">
      <text>
        <t>Site formula: (Districts - prior-year districts) / prior-year districts</t>
      </text>
    </comment>
    <comment ref="AM109" authorId="0">
      <text>
        <t>Site formula: Year-over-year change in members per stake or district</t>
      </text>
    </comment>
    <comment ref="AN109" authorId="0">
      <text>
        <t>Site formula: Official membership / (stakes + districts)</t>
      </text>
    </comment>
    <comment ref="AO109" authorId="0">
      <text>
        <t>Site formula: (Wards and branches - prior-year wards and branches) / prior-year wards and branches</t>
      </text>
    </comment>
    <comment ref="AU109" authorId="0">
      <text>
        <t>Site formula: Wards and branches / stakes</t>
      </text>
    </comment>
    <comment ref="AV109" authorId="0">
      <text>
        <t>Site formula: (1973 wards and branches / stakes) - (current wards and branches / stakes)</t>
      </text>
    </comment>
    <comment ref="AW109" authorId="0">
      <text>
        <t>Site formula: Official membership / wards and branches</t>
      </text>
    </comment>
    <comment ref="AX109" authorId="0">
      <text>
        <t>Site formula: (Current members per ward and branch) - (1980 members per ward and branch)</t>
      </text>
    </comment>
    <comment ref="E110" authorId="0">
      <text>
        <t>Site formula: Official membership - prior-year official membership</t>
      </text>
    </comment>
    <comment ref="F110" authorId="0">
      <text>
        <t>Site formula: Official net growth / prior-year official membership</t>
      </text>
    </comment>
    <comment ref="G110" authorId="0">
      <text>
        <t>Site formula: (Official net growth - prior-year net growth) / prior-year net growth</t>
      </text>
    </comment>
    <comment ref="J110" authorId="0">
      <text>
        <t>Site formula: Children of record from 8 years prior * current CoR baptism rate</t>
      </text>
    </comment>
    <comment ref="K110" authorId="0">
      <text>
        <t>Site formula: (Children of record - prior-year children of record) / prior-year children of record</t>
      </text>
    </comment>
    <comment ref="L110" authorId="0">
      <text>
        <t>Site formula: Children-of-record baptisms / official net growth</t>
      </text>
    </comment>
    <comment ref="M110" authorId="0">
      <text>
        <t>Site formula: Prior-year CoR baptism rate - 0.0002</t>
      </text>
    </comment>
    <comment ref="N110" authorId="0">
      <text>
        <t>Site formula: (CoR 8 years prior - CoR baptisms) / CoR 8 years prior</t>
      </text>
    </comment>
    <comment ref="P110" authorId="0">
      <text>
        <t>Site formula: (Converts - prior-year converts) / prior-year converts</t>
      </text>
    </comment>
    <comment ref="Q110" authorId="0">
      <text>
        <t>Site formula: Converts + children-of-record baptisms</t>
      </text>
    </comment>
    <comment ref="R110" authorId="0">
      <text>
        <t>Site formula: (Current attrition - prior-year attrition) / prior-year attrition</t>
      </text>
    </comment>
    <comment ref="S110" authorId="0">
      <text>
        <t>Site formula: Membership increase - official net growth</t>
      </text>
    </comment>
    <comment ref="T110" authorId="0">
      <text>
        <t>Site formula: (Full-time missionaries - prior-year full-time missionaries) / prior-year full-time missionaries</t>
      </text>
    </comment>
    <comment ref="V110" authorId="0">
      <text>
        <t>Site formula: Full-time missionaries / official membership</t>
      </text>
    </comment>
    <comment ref="W110" authorId="0">
      <text>
        <t>Site formula: (Conv / Missionary - prior-year Conv / Missionary) / prior-year Conv / Missionary</t>
      </text>
    </comment>
    <comment ref="X110" authorId="0">
      <text>
        <t>Site formula: Converts / full-time missionaries</t>
      </text>
    </comment>
    <comment ref="Y110" authorId="0">
      <text>
        <t>Site formula: Official net growth / full-time missionaries</t>
      </text>
    </comment>
    <comment ref="Z110" authorId="0">
      <text>
        <t>Site formula: Membership increase / full-time missionaries</t>
      </text>
    </comment>
    <comment ref="AG110" authorId="0">
      <text>
        <t>Site formula: (Stakes - prior-year stakes) / prior-year stakes</t>
      </text>
    </comment>
    <comment ref="AJ110" authorId="0">
      <text>
        <t>Site formula: (Districts - prior-year districts) / prior-year districts</t>
      </text>
    </comment>
    <comment ref="AM110" authorId="0">
      <text>
        <t>Site formula: Year-over-year change in members per stake or district</t>
      </text>
    </comment>
    <comment ref="AN110" authorId="0">
      <text>
        <t>Site formula: Official membership / (stakes + districts)</t>
      </text>
    </comment>
    <comment ref="AO110" authorId="0">
      <text>
        <t>Site formula: (Wards and branches - prior-year wards and branches) / prior-year wards and branches</t>
      </text>
    </comment>
    <comment ref="AU110" authorId="0">
      <text>
        <t>Site formula: Wards and branches / stakes</t>
      </text>
    </comment>
    <comment ref="AV110" authorId="0">
      <text>
        <t>Site formula: (1973 wards and branches / stakes) - (current wards and branches / stakes)</t>
      </text>
    </comment>
    <comment ref="AW110" authorId="0">
      <text>
        <t>Site formula: Official membership / wards and branches</t>
      </text>
    </comment>
    <comment ref="AX110" authorId="0">
      <text>
        <t>Site formula: (Current members per ward and branch) - (1980 members per ward and branch)</t>
      </text>
    </comment>
    <comment ref="D111" authorId="0">
      <text>
        <t>Site formula: D123+((D$121-D$131)/10)</t>
      </text>
    </comment>
    <comment ref="E111" authorId="0">
      <text>
        <t>Site formula: Official membership - prior-year official membership</t>
      </text>
    </comment>
    <comment ref="F111" authorId="0">
      <text>
        <t>Site formula: Official net growth / prior-year official membership</t>
      </text>
    </comment>
    <comment ref="G111" authorId="0">
      <text>
        <t>Site formula: (Official net growth - prior-year net growth) / prior-year net growth</t>
      </text>
    </comment>
    <comment ref="J111" authorId="0">
      <text>
        <t>Site formula: Children of record from 8 years prior * current CoR baptism rate</t>
      </text>
    </comment>
    <comment ref="K111" authorId="0">
      <text>
        <t>Site formula: (Children of record - prior-year children of record) / prior-year children of record</t>
      </text>
    </comment>
    <comment ref="L111" authorId="0">
      <text>
        <t>Site formula: Children-of-record baptisms / official net growth</t>
      </text>
    </comment>
    <comment ref="M111" authorId="0">
      <text>
        <t>Site formula: Prior-year CoR baptism rate - 0.0002</t>
      </text>
    </comment>
    <comment ref="N111" authorId="0">
      <text>
        <t>Site formula: (CoR 8 years prior - CoR baptisms) / CoR 8 years prior</t>
      </text>
    </comment>
    <comment ref="P111" authorId="0">
      <text>
        <t>Site formula: (Converts - prior-year converts) / prior-year converts</t>
      </text>
    </comment>
    <comment ref="Q111" authorId="0">
      <text>
        <t>Site formula: Converts + children-of-record baptisms</t>
      </text>
    </comment>
    <comment ref="R111" authorId="0">
      <text>
        <t>Site formula: (Current attrition - prior-year attrition) / prior-year attrition</t>
      </text>
    </comment>
    <comment ref="S111" authorId="0">
      <text>
        <t>Site formula: Membership increase - official net growth</t>
      </text>
    </comment>
    <comment ref="T111" authorId="0">
      <text>
        <t>Site formula: (Full-time missionaries - prior-year full-time missionaries) / prior-year full-time missionaries</t>
      </text>
    </comment>
    <comment ref="V111" authorId="0">
      <text>
        <t>Site formula: Full-time missionaries / official membership</t>
      </text>
    </comment>
    <comment ref="W111" authorId="0">
      <text>
        <t>Site formula: (Conv / Missionary - prior-year Conv / Missionary) / prior-year Conv / Missionary</t>
      </text>
    </comment>
    <comment ref="X111" authorId="0">
      <text>
        <t>Site formula: Converts / full-time missionaries</t>
      </text>
    </comment>
    <comment ref="Y111" authorId="0">
      <text>
        <t>Site formula: Official net growth / full-time missionaries</t>
      </text>
    </comment>
    <comment ref="Z111" authorId="0">
      <text>
        <t>Site formula: Membership increase / full-time missionaries</t>
      </text>
    </comment>
    <comment ref="AG111" authorId="0">
      <text>
        <t>Site formula: (Stakes - prior-year stakes) / prior-year stakes</t>
      </text>
    </comment>
    <comment ref="AJ111" authorId="0">
      <text>
        <t>Site formula: (Districts - prior-year districts) / prior-year districts</t>
      </text>
    </comment>
    <comment ref="AM111" authorId="0">
      <text>
        <t>Site formula: Year-over-year change in members per stake or district</t>
      </text>
    </comment>
    <comment ref="AN111" authorId="0">
      <text>
        <t>Site formula: Official membership / (stakes + districts)</t>
      </text>
    </comment>
    <comment ref="AO111" authorId="0">
      <text>
        <t>Site formula: (Wards and branches - prior-year wards and branches) / prior-year wards and branches</t>
      </text>
    </comment>
    <comment ref="AU111" authorId="0">
      <text>
        <t>Site formula: Wards and branches / stakes</t>
      </text>
    </comment>
    <comment ref="AV111" authorId="0">
      <text>
        <t>Site formula: (1973 wards and branches / stakes) - (current wards and branches / stakes)</t>
      </text>
    </comment>
    <comment ref="AW111" authorId="0">
      <text>
        <t>Site formula: Official membership / wards and branches</t>
      </text>
    </comment>
    <comment ref="AX111" authorId="0">
      <text>
        <t>Site formula: (Current members per ward and branch) - (1980 members per ward and branch)</t>
      </text>
    </comment>
    <comment ref="DM111" authorId="0">
      <text>
        <t>Site formula: ((H2*(100-AW112)/100)+((SUM(G2:G9)*(100-AW112)/100)+((SUM($E$2:E57)*(100-AW112)/((A57-1829)*100)))*(SUM(C58:C111)+SUM(E58:E111))/((SUM(C58:C111)+sum(E58:E111))+SUM(BG58:BG111))))</t>
      </text>
    </comment>
    <comment ref="E112" authorId="0">
      <text>
        <t>Site formula: Official membership - prior-year official membership</t>
      </text>
    </comment>
    <comment ref="F112" authorId="0">
      <text>
        <t>Site formula: Official net growth / prior-year official membership</t>
      </text>
    </comment>
    <comment ref="G112" authorId="0">
      <text>
        <t>Site formula: (Official net growth - prior-year net growth) / prior-year net growth</t>
      </text>
    </comment>
    <comment ref="J112" authorId="0">
      <text>
        <t>Site formula: Children of record from 8 years prior * current CoR baptism rate</t>
      </text>
    </comment>
    <comment ref="K112" authorId="0">
      <text>
        <t>Site formula: (Children of record - prior-year children of record) / prior-year children of record</t>
      </text>
    </comment>
    <comment ref="L112" authorId="0">
      <text>
        <t>Site formula: Children-of-record baptisms / official net growth</t>
      </text>
    </comment>
    <comment ref="M112" authorId="0">
      <text>
        <t>Site formula: Prior-year CoR baptism rate - 0.0002</t>
      </text>
    </comment>
    <comment ref="N112" authorId="0">
      <text>
        <t>Site formula: (CoR 8 years prior - CoR baptisms) / CoR 8 years prior</t>
      </text>
    </comment>
    <comment ref="P112" authorId="0">
      <text>
        <t>Site formula: (Converts - prior-year converts) / prior-year converts</t>
      </text>
    </comment>
    <comment ref="Q112" authorId="0">
      <text>
        <t>Site formula: Converts + children-of-record baptisms</t>
      </text>
    </comment>
    <comment ref="R112" authorId="0">
      <text>
        <t>Site formula: (Current attrition - prior-year attrition) / prior-year attrition</t>
      </text>
    </comment>
    <comment ref="S112" authorId="0">
      <text>
        <t>Site formula: Membership increase - official net growth</t>
      </text>
    </comment>
    <comment ref="T112" authorId="0">
      <text>
        <t>Site formula: (Full-time missionaries - prior-year full-time missionaries) / prior-year full-time missionaries</t>
      </text>
    </comment>
    <comment ref="V112" authorId="0">
      <text>
        <t>Site formula: Full-time missionaries / official membership</t>
      </text>
    </comment>
    <comment ref="W112" authorId="0">
      <text>
        <t>Site formula: (Conv / Missionary - prior-year Conv / Missionary) / prior-year Conv / Missionary</t>
      </text>
    </comment>
    <comment ref="X112" authorId="0">
      <text>
        <t>Site formula: Converts / full-time missionaries</t>
      </text>
    </comment>
    <comment ref="Y112" authorId="0">
      <text>
        <t>Site formula: Official net growth / full-time missionaries</t>
      </text>
    </comment>
    <comment ref="Z112" authorId="0">
      <text>
        <t>Site formula: Membership increase / full-time missionaries</t>
      </text>
    </comment>
    <comment ref="AG112" authorId="0">
      <text>
        <t>Site formula: (Stakes - prior-year stakes) / prior-year stakes</t>
      </text>
    </comment>
    <comment ref="AJ112" authorId="0">
      <text>
        <t>Site formula: (Districts - prior-year districts) / prior-year districts</t>
      </text>
    </comment>
    <comment ref="AM112" authorId="0">
      <text>
        <t>Site formula: Year-over-year change in members per stake or district</t>
      </text>
    </comment>
    <comment ref="AN112" authorId="0">
      <text>
        <t>Site formula: Official membership / (stakes + districts)</t>
      </text>
    </comment>
    <comment ref="AO112" authorId="0">
      <text>
        <t>Site formula: (Wards and branches - prior-year wards and branches) / prior-year wards and branches</t>
      </text>
    </comment>
    <comment ref="AU112" authorId="0">
      <text>
        <t>Site formula: Wards and branches / stakes</t>
      </text>
    </comment>
    <comment ref="AV112" authorId="0">
      <text>
        <t>Site formula: (1973 wards and branches / stakes) - (current wards and branches / stakes)</t>
      </text>
    </comment>
    <comment ref="AW112" authorId="0">
      <text>
        <t>Site formula: Official membership / wards and branches</t>
      </text>
    </comment>
    <comment ref="AX112" authorId="0">
      <text>
        <t>Site formula: (Current members per ward and branch) - (1980 members per ward and branch)</t>
      </text>
    </comment>
    <comment ref="E113" authorId="0">
      <text>
        <t>Site formula: Official membership - prior-year official membership</t>
      </text>
    </comment>
    <comment ref="F113" authorId="0">
      <text>
        <t>Site formula: Official net growth / prior-year official membership</t>
      </text>
    </comment>
    <comment ref="G113" authorId="0">
      <text>
        <t>Site formula: (Official net growth - prior-year net growth) / prior-year net growth</t>
      </text>
    </comment>
    <comment ref="J113" authorId="0">
      <text>
        <t>Site formula: Children of record from 8 years prior * current CoR baptism rate</t>
      </text>
    </comment>
    <comment ref="K113" authorId="0">
      <text>
        <t>Site formula: (Children of record - prior-year children of record) / prior-year children of record</t>
      </text>
    </comment>
    <comment ref="L113" authorId="0">
      <text>
        <t>Site formula: Children-of-record baptisms / official net growth</t>
      </text>
    </comment>
    <comment ref="M113" authorId="0">
      <text>
        <t>Site formula: Prior-year CoR baptism rate - 0.0002</t>
      </text>
    </comment>
    <comment ref="N113" authorId="0">
      <text>
        <t>Site formula: (CoR 8 years prior - CoR baptisms) / CoR 8 years prior</t>
      </text>
    </comment>
    <comment ref="P113" authorId="0">
      <text>
        <t>Site formula: (Converts - prior-year converts) / prior-year converts</t>
      </text>
    </comment>
    <comment ref="Q113" authorId="0">
      <text>
        <t>Site formula: Converts + children-of-record baptisms</t>
      </text>
    </comment>
    <comment ref="R113" authorId="0">
      <text>
        <t>Site formula: (Current attrition - prior-year attrition) / prior-year attrition</t>
      </text>
    </comment>
    <comment ref="S113" authorId="0">
      <text>
        <t>Site formula: Membership increase - official net growth</t>
      </text>
    </comment>
    <comment ref="T113" authorId="0">
      <text>
        <t>Site formula: (Full-time missionaries - prior-year full-time missionaries) / prior-year full-time missionaries</t>
      </text>
    </comment>
    <comment ref="V113" authorId="0">
      <text>
        <t>Site formula: Full-time missionaries / official membership</t>
      </text>
    </comment>
    <comment ref="W113" authorId="0">
      <text>
        <t>Site formula: (Conv / Missionary - prior-year Conv / Missionary) / prior-year Conv / Missionary</t>
      </text>
    </comment>
    <comment ref="X113" authorId="0">
      <text>
        <t>Site formula: Converts / full-time missionaries</t>
      </text>
    </comment>
    <comment ref="Y113" authorId="0">
      <text>
        <t>Site formula: Official net growth / full-time missionaries</t>
      </text>
    </comment>
    <comment ref="Z113" authorId="0">
      <text>
        <t>Site formula: Membership increase / full-time missionaries</t>
      </text>
    </comment>
    <comment ref="AG113" authorId="0">
      <text>
        <t>Site formula: (Stakes - prior-year stakes) / prior-year stakes</t>
      </text>
    </comment>
    <comment ref="AJ113" authorId="0">
      <text>
        <t>Site formula: (Districts - prior-year districts) / prior-year districts</t>
      </text>
    </comment>
    <comment ref="AM113" authorId="0">
      <text>
        <t>Site formula: Year-over-year change in members per stake or district</t>
      </text>
    </comment>
    <comment ref="AN113" authorId="0">
      <text>
        <t>Site formula: Official membership / (stakes + districts)</t>
      </text>
    </comment>
    <comment ref="AO113" authorId="0">
      <text>
        <t>Site formula: (Wards and branches - prior-year wards and branches) / prior-year wards and branches</t>
      </text>
    </comment>
    <comment ref="AU113" authorId="0">
      <text>
        <t>Site formula: Wards and branches / stakes</t>
      </text>
    </comment>
    <comment ref="AV113" authorId="0">
      <text>
        <t>Site formula: (1973 wards and branches / stakes) - (current wards and branches / stakes)</t>
      </text>
    </comment>
    <comment ref="AW113" authorId="0">
      <text>
        <t>Site formula: Official membership / wards and branches</t>
      </text>
    </comment>
    <comment ref="AX113" authorId="0">
      <text>
        <t>Site formula: (Current members per ward and branch) - (1980 members per ward and branch)</t>
      </text>
    </comment>
    <comment ref="CD113" authorId="0">
      <text>
        <t>Site formula: round($N$113+((A114-$A$113)*($N$123-$N$113)/($A$123-$A$113)),4)</t>
      </text>
    </comment>
    <comment ref="E114" authorId="0">
      <text>
        <t>Site formula: Official membership - prior-year official membership</t>
      </text>
    </comment>
    <comment ref="F114" authorId="0">
      <text>
        <t>Site formula: Official net growth / prior-year official membership</t>
      </text>
    </comment>
    <comment ref="G114" authorId="0">
      <text>
        <t>Site formula: (Official net growth - prior-year net growth) / prior-year net growth</t>
      </text>
    </comment>
    <comment ref="J114" authorId="0">
      <text>
        <t>Site formula: Children of record from 8 years prior * current CoR baptism rate</t>
      </text>
    </comment>
    <comment ref="K114" authorId="0">
      <text>
        <t>Site formula: (Children of record - prior-year children of record) / prior-year children of record</t>
      </text>
    </comment>
    <comment ref="L114" authorId="0">
      <text>
        <t>Site formula: Children-of-record baptisms / official net growth</t>
      </text>
    </comment>
    <comment ref="M114" authorId="0">
      <text>
        <t>Site formula: Prior-year CoR baptism rate - 0.0002</t>
      </text>
    </comment>
    <comment ref="N114" authorId="0">
      <text>
        <t>Site formula: (CoR 8 years prior - CoR baptisms) / CoR 8 years prior</t>
      </text>
    </comment>
    <comment ref="P114" authorId="0">
      <text>
        <t>Site formula: (Converts - prior-year converts) / prior-year converts</t>
      </text>
    </comment>
    <comment ref="Q114" authorId="0">
      <text>
        <t>Site formula: Converts + children-of-record baptisms</t>
      </text>
    </comment>
    <comment ref="R114" authorId="0">
      <text>
        <t>Site formula: (Current attrition - prior-year attrition) / prior-year attrition</t>
      </text>
    </comment>
    <comment ref="S114" authorId="0">
      <text>
        <t>Site formula: Membership increase - official net growth</t>
      </text>
    </comment>
    <comment ref="T114" authorId="0">
      <text>
        <t>Site formula: (Full-time missionaries - prior-year full-time missionaries) / prior-year full-time missionaries</t>
      </text>
    </comment>
    <comment ref="U114" authorId="0">
      <text>
        <t>Site formula: AB114-AC113+AC115</t>
      </text>
    </comment>
    <comment ref="V114" authorId="0">
      <text>
        <t>Site formula: Full-time missionaries / official membership</t>
      </text>
    </comment>
    <comment ref="W114" authorId="0">
      <text>
        <t>Site formula: (Conv / Missionary - prior-year Conv / Missionary) / prior-year Conv / Missionary</t>
      </text>
    </comment>
    <comment ref="X114" authorId="0">
      <text>
        <t>Site formula: Converts / full-time missionaries</t>
      </text>
    </comment>
    <comment ref="Y114" authorId="0">
      <text>
        <t>Site formula: Official net growth / full-time missionaries</t>
      </text>
    </comment>
    <comment ref="Z114" authorId="0">
      <text>
        <t>Site formula: Membership increase / full-time missionaries</t>
      </text>
    </comment>
    <comment ref="AG114" authorId="0">
      <text>
        <t>Site formula: (Stakes - prior-year stakes) / prior-year stakes</t>
      </text>
    </comment>
    <comment ref="AO114" authorId="0">
      <text>
        <t>Site formula: (Wards and branches - prior-year wards and branches) / prior-year wards and branches</t>
      </text>
    </comment>
    <comment ref="AU114" authorId="0">
      <text>
        <t>Site formula: Wards and branches / stakes</t>
      </text>
    </comment>
    <comment ref="AV114" authorId="0">
      <text>
        <t>Site formula: (1973 wards and branches / stakes) - (current wards and branches / stakes)</t>
      </text>
    </comment>
    <comment ref="AW114" authorId="0">
      <text>
        <t>Site formula: Official membership / wards and branches</t>
      </text>
    </comment>
    <comment ref="AX114" authorId="0">
      <text>
        <t>Site formula: (Current members per ward and branch) - (1980 members per ward and branch)</t>
      </text>
    </comment>
    <comment ref="E115" authorId="0">
      <text>
        <t>Site formula: Official membership - prior-year official membership</t>
      </text>
    </comment>
    <comment ref="F115" authorId="0">
      <text>
        <t>Site formula: Official net growth / prior-year official membership</t>
      </text>
    </comment>
    <comment ref="G115" authorId="0">
      <text>
        <t>Site formula: (Official net growth - prior-year net growth) / prior-year net growth</t>
      </text>
    </comment>
    <comment ref="J115" authorId="0">
      <text>
        <t>Site formula: Children of record from 8 years prior * current CoR baptism rate</t>
      </text>
    </comment>
    <comment ref="K115" authorId="0">
      <text>
        <t>Site formula: (Children of record - prior-year children of record) / prior-year children of record</t>
      </text>
    </comment>
    <comment ref="L115" authorId="0">
      <text>
        <t>Site formula: Children-of-record baptisms / official net growth</t>
      </text>
    </comment>
    <comment ref="M115" authorId="0">
      <text>
        <t>Site formula: Prior-year CoR baptism rate - 0.0002</t>
      </text>
    </comment>
    <comment ref="N115" authorId="0">
      <text>
        <t>Site formula: (CoR 8 years prior - CoR baptisms) / CoR 8 years prior</t>
      </text>
    </comment>
    <comment ref="P115" authorId="0">
      <text>
        <t>Site formula: (Converts - prior-year converts) / prior-year converts</t>
      </text>
    </comment>
    <comment ref="Q115" authorId="0">
      <text>
        <t>Site formula: Converts + children-of-record baptisms</t>
      </text>
    </comment>
    <comment ref="R115" authorId="0">
      <text>
        <t>Site formula: (Current attrition - prior-year attrition) / prior-year attrition</t>
      </text>
    </comment>
    <comment ref="S115" authorId="0">
      <text>
        <t>Site formula: Membership increase - official net growth</t>
      </text>
    </comment>
    <comment ref="T115" authorId="0">
      <text>
        <t>Site formula: (Full-time missionaries - prior-year full-time missionaries) / prior-year full-time missionaries</t>
      </text>
    </comment>
    <comment ref="V115" authorId="0">
      <text>
        <t>Site formula: Full-time missionaries / official membership</t>
      </text>
    </comment>
    <comment ref="W115" authorId="0">
      <text>
        <t>Site formula: (Conv / Missionary - prior-year Conv / Missionary) / prior-year Conv / Missionary</t>
      </text>
    </comment>
    <comment ref="X115" authorId="0">
      <text>
        <t>Site formula: Converts / full-time missionaries</t>
      </text>
    </comment>
    <comment ref="Y115" authorId="0">
      <text>
        <t>Site formula: Official net growth / full-time missionaries</t>
      </text>
    </comment>
    <comment ref="Z115" authorId="0">
      <text>
        <t>Site formula: Membership increase / full-time missionaries</t>
      </text>
    </comment>
    <comment ref="AG115" authorId="0">
      <text>
        <t>Site formula: (Stakes - prior-year stakes) / prior-year stakes</t>
      </text>
    </comment>
    <comment ref="AO115" authorId="0">
      <text>
        <t>Site formula: (Wards and branches - prior-year wards and branches) / prior-year wards and branches</t>
      </text>
    </comment>
    <comment ref="AU115" authorId="0">
      <text>
        <t>Site formula: Wards and branches / stakes</t>
      </text>
    </comment>
    <comment ref="AV115" authorId="0">
      <text>
        <t>Site formula: (1973 wards and branches / stakes) - (current wards and branches / stakes)</t>
      </text>
    </comment>
    <comment ref="AW115" authorId="0">
      <text>
        <t>Site formula: Official membership / wards and branches</t>
      </text>
    </comment>
    <comment ref="AX115" authorId="0">
      <text>
        <t>Site formula: (Current members per ward and branch) - (1980 members per ward and branch)</t>
      </text>
    </comment>
    <comment ref="E116" authorId="0">
      <text>
        <t>Site formula: Official membership - prior-year official membership</t>
      </text>
    </comment>
    <comment ref="F116" authorId="0">
      <text>
        <t>Site formula: Official net growth / prior-year official membership</t>
      </text>
    </comment>
    <comment ref="G116" authorId="0">
      <text>
        <t>Site formula: (Official net growth - prior-year net growth) / prior-year net growth</t>
      </text>
    </comment>
    <comment ref="J116" authorId="0">
      <text>
        <t>Site formula: Children of record from 8 years prior * current CoR baptism rate</t>
      </text>
    </comment>
    <comment ref="K116" authorId="0">
      <text>
        <t>Site formula: (Children of record - prior-year children of record) / prior-year children of record</t>
      </text>
    </comment>
    <comment ref="L116" authorId="0">
      <text>
        <t>Site formula: Children-of-record baptisms / official net growth</t>
      </text>
    </comment>
    <comment ref="M116" authorId="0">
      <text>
        <t>Site formula: Prior-year CoR baptism rate - 0.0002</t>
      </text>
    </comment>
    <comment ref="N116" authorId="0">
      <text>
        <t>Site formula: (CoR 8 years prior - CoR baptisms) / CoR 8 years prior</t>
      </text>
    </comment>
    <comment ref="P116" authorId="0">
      <text>
        <t>Site formula: (Converts - prior-year converts) / prior-year converts</t>
      </text>
    </comment>
    <comment ref="Q116" authorId="0">
      <text>
        <t>Site formula: Converts + children-of-record baptisms</t>
      </text>
    </comment>
    <comment ref="R116" authorId="0">
      <text>
        <t>Site formula: (Current attrition - prior-year attrition) / prior-year attrition</t>
      </text>
    </comment>
    <comment ref="S116" authorId="0">
      <text>
        <t>Site formula: Membership increase - official net growth</t>
      </text>
    </comment>
    <comment ref="T116" authorId="0">
      <text>
        <t>Site formula: (Full-time missionaries - prior-year full-time missionaries) / prior-year full-time missionaries</t>
      </text>
    </comment>
    <comment ref="V116" authorId="0">
      <text>
        <t>Site formula: Full-time missionaries / official membership</t>
      </text>
    </comment>
    <comment ref="W116" authorId="0">
      <text>
        <t>Site formula: (Conv / Missionary - prior-year Conv / Missionary) / prior-year Conv / Missionary</t>
      </text>
    </comment>
    <comment ref="X116" authorId="0">
      <text>
        <t>Site formula: Converts / full-time missionaries</t>
      </text>
    </comment>
    <comment ref="Y116" authorId="0">
      <text>
        <t>Site formula: Official net growth / full-time missionaries</t>
      </text>
    </comment>
    <comment ref="Z116" authorId="0">
      <text>
        <t>Site formula: Membership increase / full-time missionaries</t>
      </text>
    </comment>
    <comment ref="AG116" authorId="0">
      <text>
        <t>Site formula: (Stakes - prior-year stakes) / prior-year stakes</t>
      </text>
    </comment>
    <comment ref="AO116" authorId="0">
      <text>
        <t>Site formula: (Wards and branches - prior-year wards and branches) / prior-year wards and branches</t>
      </text>
    </comment>
    <comment ref="AU116" authorId="0">
      <text>
        <t>Site formula: Wards and branches / stakes</t>
      </text>
    </comment>
    <comment ref="AV116" authorId="0">
      <text>
        <t>Site formula: (1973 wards and branches / stakes) - (current wards and branches / stakes)</t>
      </text>
    </comment>
    <comment ref="AW116" authorId="0">
      <text>
        <t>Site formula: Official membership / wards and branches</t>
      </text>
    </comment>
    <comment ref="AX116" authorId="0">
      <text>
        <t>Site formula: (Current members per ward and branch) - (1980 members per ward and branch)</t>
      </text>
    </comment>
    <comment ref="E117" authorId="0">
      <text>
        <t>Site formula: Official membership - prior-year official membership</t>
      </text>
    </comment>
    <comment ref="F117" authorId="0">
      <text>
        <t>Site formula: Official net growth / prior-year official membership</t>
      </text>
    </comment>
    <comment ref="G117" authorId="0">
      <text>
        <t>Site formula: (Official net growth - prior-year net growth) / prior-year net growth</t>
      </text>
    </comment>
    <comment ref="J117" authorId="0">
      <text>
        <t>Site formula: Children of record from 8 years prior * current CoR baptism rate</t>
      </text>
    </comment>
    <comment ref="K117" authorId="0">
      <text>
        <t>Site formula: (Children of record - prior-year children of record) / prior-year children of record</t>
      </text>
    </comment>
    <comment ref="L117" authorId="0">
      <text>
        <t>Site formula: Children-of-record baptisms / official net growth</t>
      </text>
    </comment>
    <comment ref="M117" authorId="0">
      <text>
        <t>Site formula: Prior-year CoR baptism rate - 0.0002</t>
      </text>
    </comment>
    <comment ref="N117" authorId="0">
      <text>
        <t>Site formula: (CoR 8 years prior - CoR baptisms) / CoR 8 years prior</t>
      </text>
    </comment>
    <comment ref="P117" authorId="0">
      <text>
        <t>Site formula: (Converts - prior-year converts) / prior-year converts</t>
      </text>
    </comment>
    <comment ref="Q117" authorId="0">
      <text>
        <t>Site formula: Converts + children-of-record baptisms</t>
      </text>
    </comment>
    <comment ref="R117" authorId="0">
      <text>
        <t>Site formula: (Current attrition - prior-year attrition) / prior-year attrition</t>
      </text>
    </comment>
    <comment ref="S117" authorId="0">
      <text>
        <t>Site formula: Membership increase - official net growth</t>
      </text>
    </comment>
    <comment ref="T117" authorId="0">
      <text>
        <t>Site formula: (Full-time missionaries - prior-year full-time missionaries) / prior-year full-time missionaries</t>
      </text>
    </comment>
    <comment ref="V117" authorId="0">
      <text>
        <t>Site formula: Full-time missionaries / official membership</t>
      </text>
    </comment>
    <comment ref="W117" authorId="0">
      <text>
        <t>Site formula: (Conv / Missionary - prior-year Conv / Missionary) / prior-year Conv / Missionary</t>
      </text>
    </comment>
    <comment ref="X117" authorId="0">
      <text>
        <t>Site formula: Converts / full-time missionaries</t>
      </text>
    </comment>
    <comment ref="Y117" authorId="0">
      <text>
        <t>Site formula: Official net growth / full-time missionaries</t>
      </text>
    </comment>
    <comment ref="Z117" authorId="0">
      <text>
        <t>Site formula: Membership increase / full-time missionaries</t>
      </text>
    </comment>
    <comment ref="AG117" authorId="0">
      <text>
        <t>Site formula: (Stakes - prior-year stakes) / prior-year stakes</t>
      </text>
    </comment>
    <comment ref="AO117" authorId="0">
      <text>
        <t>Site formula: (Wards and branches - prior-year wards and branches) / prior-year wards and branches</t>
      </text>
    </comment>
    <comment ref="AU117" authorId="0">
      <text>
        <t>Site formula: Wards and branches / stakes</t>
      </text>
    </comment>
    <comment ref="AV117" authorId="0">
      <text>
        <t>Site formula: (1973 wards and branches / stakes) - (current wards and branches / stakes)</t>
      </text>
    </comment>
    <comment ref="AW117" authorId="0">
      <text>
        <t>Site formula: Official membership / wards and branches</t>
      </text>
    </comment>
    <comment ref="AX117" authorId="0">
      <text>
        <t>Site formula: (Current members per ward and branch) - (1980 members per ward and branch)</t>
      </text>
    </comment>
    <comment ref="E118" authorId="0">
      <text>
        <t>Site formula: Official membership - prior-year official membership</t>
      </text>
    </comment>
    <comment ref="F118" authorId="0">
      <text>
        <t>Site formula: Official net growth / prior-year official membership</t>
      </text>
    </comment>
    <comment ref="G118" authorId="0">
      <text>
        <t>Site formula: (Official net growth - prior-year net growth) / prior-year net growth</t>
      </text>
    </comment>
    <comment ref="J118" authorId="0">
      <text>
        <t>Site formula: Children of record from 8 years prior * current CoR baptism rate</t>
      </text>
    </comment>
    <comment ref="K118" authorId="0">
      <text>
        <t>Site formula: (Children of record - prior-year children of record) / prior-year children of record</t>
      </text>
    </comment>
    <comment ref="L118" authorId="0">
      <text>
        <t>Site formula: Children-of-record baptisms / official net growth</t>
      </text>
    </comment>
    <comment ref="M118" authorId="0">
      <text>
        <t>Site formula: Prior-year CoR baptism rate - 0.0002</t>
      </text>
    </comment>
    <comment ref="N118" authorId="0">
      <text>
        <t>Site formula: (CoR 8 years prior - CoR baptisms) / CoR 8 years prior</t>
      </text>
    </comment>
    <comment ref="P118" authorId="0">
      <text>
        <t>Site formula: (Converts - prior-year converts) / prior-year converts</t>
      </text>
    </comment>
    <comment ref="Q118" authorId="0">
      <text>
        <t>Site formula: Converts + children-of-record baptisms</t>
      </text>
    </comment>
    <comment ref="R118" authorId="0">
      <text>
        <t>Site formula: (Current attrition - prior-year attrition) / prior-year attrition</t>
      </text>
    </comment>
    <comment ref="S118" authorId="0">
      <text>
        <t>Site formula: Membership increase - official net growth</t>
      </text>
    </comment>
    <comment ref="T118" authorId="0">
      <text>
        <t>Site formula: (Full-time missionaries - prior-year full-time missionaries) / prior-year full-time missionaries</t>
      </text>
    </comment>
    <comment ref="V118" authorId="0">
      <text>
        <t>Site formula: Full-time missionaries / official membership</t>
      </text>
    </comment>
    <comment ref="W118" authorId="0">
      <text>
        <t>Site formula: (Conv / Missionary - prior-year Conv / Missionary) / prior-year Conv / Missionary</t>
      </text>
    </comment>
    <comment ref="X118" authorId="0">
      <text>
        <t>Site formula: Converts / full-time missionaries</t>
      </text>
    </comment>
    <comment ref="Y118" authorId="0">
      <text>
        <t>Site formula: Official net growth / full-time missionaries</t>
      </text>
    </comment>
    <comment ref="Z118" authorId="0">
      <text>
        <t>Site formula: Membership increase / full-time missionaries</t>
      </text>
    </comment>
    <comment ref="AG118" authorId="0">
      <text>
        <t>Site formula: (Stakes - prior-year stakes) / prior-year stakes</t>
      </text>
    </comment>
    <comment ref="AO118" authorId="0">
      <text>
        <t>Site formula: (Wards and branches - prior-year wards and branches) / prior-year wards and branches</t>
      </text>
    </comment>
    <comment ref="AU118" authorId="0">
      <text>
        <t>Site formula: Wards and branches / stakes</t>
      </text>
    </comment>
    <comment ref="AV118" authorId="0">
      <text>
        <t>Site formula: (1973 wards and branches / stakes) - (current wards and branches / stakes)</t>
      </text>
    </comment>
    <comment ref="AW118" authorId="0">
      <text>
        <t>Site formula: Official membership / wards and branches</t>
      </text>
    </comment>
    <comment ref="AX118" authorId="0">
      <text>
        <t>Site formula: (Current members per ward and branch) - (1980 members per ward and branch)</t>
      </text>
    </comment>
    <comment ref="E119" authorId="0">
      <text>
        <t>Site formula: Official membership - prior-year official membership</t>
      </text>
    </comment>
    <comment ref="F119" authorId="0">
      <text>
        <t>Site formula: Official net growth / prior-year official membership</t>
      </text>
    </comment>
    <comment ref="G119" authorId="0">
      <text>
        <t>Site formula: (Official net growth - prior-year net growth) / prior-year net growth</t>
      </text>
    </comment>
    <comment ref="J119" authorId="0">
      <text>
        <t>Site formula: Children of record from 8 years prior * current CoR baptism rate</t>
      </text>
    </comment>
    <comment ref="K119" authorId="0">
      <text>
        <t>Site formula: (Children of record - prior-year children of record) / prior-year children of record</t>
      </text>
    </comment>
    <comment ref="L119" authorId="0">
      <text>
        <t>Site formula: Children-of-record baptisms / official net growth</t>
      </text>
    </comment>
    <comment ref="M119" authorId="0">
      <text>
        <t>Site formula: Prior-year CoR baptism rate - 0.0002</t>
      </text>
    </comment>
    <comment ref="N119" authorId="0">
      <text>
        <t>Site formula: (CoR 8 years prior - CoR baptisms) / CoR 8 years prior</t>
      </text>
    </comment>
    <comment ref="P119" authorId="0">
      <text>
        <t>Site formula: (Converts - prior-year converts) / prior-year converts</t>
      </text>
    </comment>
    <comment ref="Q119" authorId="0">
      <text>
        <t>Site formula: Converts + children-of-record baptisms</t>
      </text>
    </comment>
    <comment ref="R119" authorId="0">
      <text>
        <t>Site formula: (Current attrition - prior-year attrition) / prior-year attrition</t>
      </text>
    </comment>
    <comment ref="S119" authorId="0">
      <text>
        <t>Site formula: Membership increase - official net growth</t>
      </text>
    </comment>
    <comment ref="T119" authorId="0">
      <text>
        <t>Site formula: (Full-time missionaries - prior-year full-time missionaries) / prior-year full-time missionaries</t>
      </text>
    </comment>
    <comment ref="V119" authorId="0">
      <text>
        <t>Site formula: Full-time missionaries / official membership</t>
      </text>
    </comment>
    <comment ref="W119" authorId="0">
      <text>
        <t>Site formula: (Conv / Missionary - prior-year Conv / Missionary) / prior-year Conv / Missionary</t>
      </text>
    </comment>
    <comment ref="X119" authorId="0">
      <text>
        <t>Site formula: Converts / full-time missionaries</t>
      </text>
    </comment>
    <comment ref="Y119" authorId="0">
      <text>
        <t>Site formula: Official net growth / full-time missionaries</t>
      </text>
    </comment>
    <comment ref="Z119" authorId="0">
      <text>
        <t>Site formula: Membership increase / full-time missionaries</t>
      </text>
    </comment>
    <comment ref="AG119" authorId="0">
      <text>
        <t>Site formula: (Stakes - prior-year stakes) / prior-year stakes</t>
      </text>
    </comment>
    <comment ref="AO119" authorId="0">
      <text>
        <t>Site formula: (Wards and branches - prior-year wards and branches) / prior-year wards and branches</t>
      </text>
    </comment>
    <comment ref="AU119" authorId="0">
      <text>
        <t>Site formula: Wards and branches / stakes</t>
      </text>
    </comment>
    <comment ref="AV119" authorId="0">
      <text>
        <t>Site formula: (1973 wards and branches / stakes) - (current wards and branches / stakes)</t>
      </text>
    </comment>
    <comment ref="AW119" authorId="0">
      <text>
        <t>Site formula: Official membership / wards and branches</t>
      </text>
    </comment>
    <comment ref="AX119" authorId="0">
      <text>
        <t>Site formula: (Current members per ward and branch) - (1980 members per ward and branch)</t>
      </text>
    </comment>
    <comment ref="E120" authorId="0">
      <text>
        <t>Site formula: Official membership - prior-year official membership</t>
      </text>
    </comment>
    <comment ref="F120" authorId="0">
      <text>
        <t>Site formula: Official net growth / prior-year official membership</t>
      </text>
    </comment>
    <comment ref="G120" authorId="0">
      <text>
        <t>Site formula: (Official net growth - prior-year net growth) / prior-year net growth</t>
      </text>
    </comment>
    <comment ref="J120" authorId="0">
      <text>
        <t>Site formula: Children of record from 8 years prior * current CoR baptism rate</t>
      </text>
    </comment>
    <comment ref="K120" authorId="0">
      <text>
        <t>Site formula: (Children of record - prior-year children of record) / prior-year children of record</t>
      </text>
    </comment>
    <comment ref="L120" authorId="0">
      <text>
        <t>Site formula: Children-of-record baptisms / official net growth</t>
      </text>
    </comment>
    <comment ref="M120" authorId="0">
      <text>
        <t>Site formula: Prior-year CoR baptism rate - 0.0002</t>
      </text>
    </comment>
    <comment ref="N120" authorId="0">
      <text>
        <t>Site formula: (CoR 8 years prior - CoR baptisms) / CoR 8 years prior</t>
      </text>
    </comment>
    <comment ref="P120" authorId="0">
      <text>
        <t>Site formula: (Converts - prior-year converts) / prior-year converts</t>
      </text>
    </comment>
    <comment ref="Q120" authorId="0">
      <text>
        <t>Site formula: Converts + children-of-record baptisms</t>
      </text>
    </comment>
    <comment ref="R120" authorId="0">
      <text>
        <t>Site formula: (Current attrition - prior-year attrition) / prior-year attrition</t>
      </text>
    </comment>
    <comment ref="S120" authorId="0">
      <text>
        <t>Site formula: Membership increase - official net growth</t>
      </text>
    </comment>
    <comment ref="T120" authorId="0">
      <text>
        <t>Site formula: (Full-time missionaries - prior-year full-time missionaries) / prior-year full-time missionaries</t>
      </text>
    </comment>
    <comment ref="V120" authorId="0">
      <text>
        <t>Site formula: Full-time missionaries / official membership</t>
      </text>
    </comment>
    <comment ref="W120" authorId="0">
      <text>
        <t>Site formula: (Conv / Missionary - prior-year Conv / Missionary) / prior-year Conv / Missionary</t>
      </text>
    </comment>
    <comment ref="X120" authorId="0">
      <text>
        <t>Site formula: Converts / full-time missionaries</t>
      </text>
    </comment>
    <comment ref="Y120" authorId="0">
      <text>
        <t>Site formula: Official net growth / full-time missionaries</t>
      </text>
    </comment>
    <comment ref="Z120" authorId="0">
      <text>
        <t>Site formula: Membership increase / full-time missionaries</t>
      </text>
    </comment>
    <comment ref="AG120" authorId="0">
      <text>
        <t>Site formula: (Stakes - prior-year stakes) / prior-year stakes</t>
      </text>
    </comment>
    <comment ref="AO120" authorId="0">
      <text>
        <t>Site formula: (Wards and branches - prior-year wards and branches) / prior-year wards and branches</t>
      </text>
    </comment>
    <comment ref="AU120" authorId="0">
      <text>
        <t>Site formula: Wards and branches / stakes</t>
      </text>
    </comment>
    <comment ref="AV120" authorId="0">
      <text>
        <t>Site formula: (1973 wards and branches / stakes) - (current wards and branches / stakes)</t>
      </text>
    </comment>
    <comment ref="AW120" authorId="0">
      <text>
        <t>Site formula: Official membership / wards and branches</t>
      </text>
    </comment>
    <comment ref="AX120" authorId="0">
      <text>
        <t>Site formula: (Current members per ward and branch) - (1980 members per ward and branch)</t>
      </text>
    </comment>
    <comment ref="D121" authorId="0">
      <text>
        <t>Site formula: D113+((D$111-D$121)/10)</t>
      </text>
    </comment>
    <comment ref="E121" authorId="0">
      <text>
        <t>Site formula: Official membership - prior-year official membership</t>
      </text>
    </comment>
    <comment ref="F121" authorId="0">
      <text>
        <t>Site formula: Official net growth / prior-year official membership</t>
      </text>
    </comment>
    <comment ref="G121" authorId="0">
      <text>
        <t>Site formula: (Official net growth - prior-year net growth) / prior-year net growth</t>
      </text>
    </comment>
    <comment ref="J121" authorId="0">
      <text>
        <t>Site formula: Children of record from 8 years prior * current CoR baptism rate</t>
      </text>
    </comment>
    <comment ref="K121" authorId="0">
      <text>
        <t>Site formula: (Children of record - prior-year children of record) / prior-year children of record</t>
      </text>
    </comment>
    <comment ref="L121" authorId="0">
      <text>
        <t>Site formula: Children-of-record baptisms / official net growth</t>
      </text>
    </comment>
    <comment ref="M121" authorId="0">
      <text>
        <t>Site formula: Prior-year CoR baptism rate - 0.0002</t>
      </text>
    </comment>
    <comment ref="N121" authorId="0">
      <text>
        <t>Site formula: (CoR 8 years prior - CoR baptisms) / CoR 8 years prior</t>
      </text>
    </comment>
    <comment ref="P121" authorId="0">
      <text>
        <t>Site formula: (Converts - prior-year converts) / prior-year converts</t>
      </text>
    </comment>
    <comment ref="Q121" authorId="0">
      <text>
        <t>Site formula: Converts + children-of-record baptisms</t>
      </text>
    </comment>
    <comment ref="R121" authorId="0">
      <text>
        <t>Site formula: (Current attrition - prior-year attrition) / prior-year attrition</t>
      </text>
    </comment>
    <comment ref="S121" authorId="0">
      <text>
        <t>Site formula: Membership increase - official net growth</t>
      </text>
    </comment>
    <comment ref="T121" authorId="0">
      <text>
        <t>Site formula: (Full-time missionaries - prior-year full-time missionaries) / prior-year full-time missionaries</t>
      </text>
    </comment>
    <comment ref="V121" authorId="0">
      <text>
        <t>Site formula: Full-time missionaries / official membership</t>
      </text>
    </comment>
    <comment ref="W121" authorId="0">
      <text>
        <t>Site formula: (Conv / Missionary - prior-year Conv / Missionary) / prior-year Conv / Missionary</t>
      </text>
    </comment>
    <comment ref="X121" authorId="0">
      <text>
        <t>Site formula: Converts / full-time missionaries</t>
      </text>
    </comment>
    <comment ref="Y121" authorId="0">
      <text>
        <t>Site formula: Official net growth / full-time missionaries</t>
      </text>
    </comment>
    <comment ref="Z121" authorId="0">
      <text>
        <t>Site formula: Membership increase / full-time missionaries</t>
      </text>
    </comment>
    <comment ref="AG121" authorId="0">
      <text>
        <t>Site formula: (Stakes - prior-year stakes) / prior-year stakes</t>
      </text>
    </comment>
    <comment ref="AO121" authorId="0">
      <text>
        <t>Site formula: (Wards and branches - prior-year wards and branches) / prior-year wards and branches</t>
      </text>
    </comment>
    <comment ref="AU121" authorId="0">
      <text>
        <t>Site formula: Wards and branches / stakes</t>
      </text>
    </comment>
    <comment ref="AV121" authorId="0">
      <text>
        <t>Site formula: (1973 wards and branches / stakes) - (current wards and branches / stakes)</t>
      </text>
    </comment>
    <comment ref="AW121" authorId="0">
      <text>
        <t>Site formula: Official membership / wards and branches</t>
      </text>
    </comment>
    <comment ref="AX121" authorId="0">
      <text>
        <t>Site formula: (Current members per ward and branch) - (1980 members per ward and branch)</t>
      </text>
    </comment>
    <comment ref="E122" authorId="0">
      <text>
        <t>Site formula: Official membership - prior-year official membership</t>
      </text>
    </comment>
    <comment ref="F122" authorId="0">
      <text>
        <t>Site formula: Official net growth / prior-year official membership</t>
      </text>
    </comment>
    <comment ref="G122" authorId="0">
      <text>
        <t>Site formula: (Official net growth - prior-year net growth) / prior-year net growth</t>
      </text>
    </comment>
    <comment ref="J122" authorId="0">
      <text>
        <t>Site formula: Children of record from 8 years prior * current CoR baptism rate</t>
      </text>
    </comment>
    <comment ref="K122" authorId="0">
      <text>
        <t>Site formula: (Children of record - prior-year children of record) / prior-year children of record</t>
      </text>
    </comment>
    <comment ref="L122" authorId="0">
      <text>
        <t>Site formula: Children-of-record baptisms / official net growth</t>
      </text>
    </comment>
    <comment ref="M122" authorId="0">
      <text>
        <t>Site formula: Prior-year CoR baptism rate - 0.0002</t>
      </text>
    </comment>
    <comment ref="N122" authorId="0">
      <text>
        <t>Site formula: (CoR 8 years prior - CoR baptisms) / CoR 8 years prior</t>
      </text>
    </comment>
    <comment ref="P122" authorId="0">
      <text>
        <t>Site formula: (Converts - prior-year converts) / prior-year converts</t>
      </text>
    </comment>
    <comment ref="Q122" authorId="0">
      <text>
        <t>Site formula: Converts + children-of-record baptisms</t>
      </text>
    </comment>
    <comment ref="R122" authorId="0">
      <text>
        <t>Site formula: (Current attrition - prior-year attrition) / prior-year attrition</t>
      </text>
    </comment>
    <comment ref="S122" authorId="0">
      <text>
        <t>Site formula: Membership increase - official net growth</t>
      </text>
    </comment>
    <comment ref="T122" authorId="0">
      <text>
        <t>Site formula: (Full-time missionaries - prior-year full-time missionaries) / prior-year full-time missionaries</t>
      </text>
    </comment>
    <comment ref="V122" authorId="0">
      <text>
        <t>Site formula: Full-time missionaries / official membership</t>
      </text>
    </comment>
    <comment ref="W122" authorId="0">
      <text>
        <t>Site formula: (Conv / Missionary - prior-year Conv / Missionary) / prior-year Conv / Missionary</t>
      </text>
    </comment>
    <comment ref="X122" authorId="0">
      <text>
        <t>Site formula: Converts / full-time missionaries</t>
      </text>
    </comment>
    <comment ref="Y122" authorId="0">
      <text>
        <t>Site formula: Official net growth / full-time missionaries</t>
      </text>
    </comment>
    <comment ref="Z122" authorId="0">
      <text>
        <t>Site formula: Membership increase / full-time missionaries</t>
      </text>
    </comment>
    <comment ref="AG122" authorId="0">
      <text>
        <t>Site formula: (Stakes - prior-year stakes) / prior-year stakes</t>
      </text>
    </comment>
    <comment ref="AN122" authorId="0">
      <text>
        <t>Site formula: D111/(AY111+AT111)</t>
      </text>
    </comment>
    <comment ref="AO122" authorId="0">
      <text>
        <t>Site formula: (Wards and branches - prior-year wards and branches) / prior-year wards and branches</t>
      </text>
    </comment>
    <comment ref="AU122" authorId="0">
      <text>
        <t>Site formula: Wards and branches / stakes</t>
      </text>
    </comment>
    <comment ref="AV122" authorId="0">
      <text>
        <t>Site formula: (1973 wards and branches / stakes) - (current wards and branches / stakes)</t>
      </text>
    </comment>
    <comment ref="AW122" authorId="0">
      <text>
        <t>Site formula: Official membership / wards and branches</t>
      </text>
    </comment>
    <comment ref="AX122" authorId="0">
      <text>
        <t>Site formula: (Current members per ward and branch) - (1980 members per ward and branch)</t>
      </text>
    </comment>
    <comment ref="E123" authorId="0">
      <text>
        <t>Site formula: Official membership - prior-year official membership</t>
      </text>
    </comment>
    <comment ref="F123" authorId="0">
      <text>
        <t>Site formula: Official net growth / prior-year official membership</t>
      </text>
    </comment>
    <comment ref="G123" authorId="0">
      <text>
        <t>Site formula: (Official net growth - prior-year net growth) / prior-year net growth</t>
      </text>
    </comment>
    <comment ref="J123" authorId="0">
      <text>
        <t>Site formula: Children of record from 8 years prior * current CoR baptism rate</t>
      </text>
    </comment>
    <comment ref="K123" authorId="0">
      <text>
        <t>Site formula: (Children of record - prior-year children of record) / prior-year children of record</t>
      </text>
    </comment>
    <comment ref="L123" authorId="0">
      <text>
        <t>Site formula: Children-of-record baptisms / official net growth</t>
      </text>
    </comment>
    <comment ref="M123" authorId="0">
      <text>
        <t>Site formula: Prior-year CoR baptism rate - 0.0002</t>
      </text>
    </comment>
    <comment ref="N123" authorId="0">
      <text>
        <t>Site formula: (CoR 8 years prior - CoR baptisms) / CoR 8 years prior</t>
      </text>
    </comment>
    <comment ref="P123" authorId="0">
      <text>
        <t>Site formula: (Converts - prior-year converts) / prior-year converts</t>
      </text>
    </comment>
    <comment ref="Q123" authorId="0">
      <text>
        <t>Site formula: Converts + children-of-record baptisms</t>
      </text>
    </comment>
    <comment ref="R123" authorId="0">
      <text>
        <t>Site formula: (Current attrition - prior-year attrition) / prior-year attrition</t>
      </text>
    </comment>
    <comment ref="S123" authorId="0">
      <text>
        <t>Site formula: Membership increase - official net growth</t>
      </text>
    </comment>
    <comment ref="T123" authorId="0">
      <text>
        <t>Site formula: (Full-time missionaries - prior-year full-time missionaries) / prior-year full-time missionaries</t>
      </text>
    </comment>
    <comment ref="V123" authorId="0">
      <text>
        <t>Site formula: Full-time missionaries / official membership</t>
      </text>
    </comment>
    <comment ref="W123" authorId="0">
      <text>
        <t>Site formula: (Conv / Missionary - prior-year Conv / Missionary) / prior-year Conv / Missionary</t>
      </text>
    </comment>
    <comment ref="X123" authorId="0">
      <text>
        <t>Site formula: Converts / full-time missionaries</t>
      </text>
    </comment>
    <comment ref="Y123" authorId="0">
      <text>
        <t>Site formula: Official net growth / full-time missionaries</t>
      </text>
    </comment>
    <comment ref="Z123" authorId="0">
      <text>
        <t>Site formula: Membership increase / full-time missionaries</t>
      </text>
    </comment>
    <comment ref="AG123" authorId="0">
      <text>
        <t>Site formula: (Stakes - prior-year stakes) / prior-year stakes</t>
      </text>
    </comment>
    <comment ref="AO123" authorId="0">
      <text>
        <t>Site formula: (Wards and branches - prior-year wards and branches) / prior-year wards and branches</t>
      </text>
    </comment>
    <comment ref="AU123" authorId="0">
      <text>
        <t>Site formula: Wards and branches / stakes</t>
      </text>
    </comment>
    <comment ref="AV123" authorId="0">
      <text>
        <t>Site formula: (1973 wards and branches / stakes) - (current wards and branches / stakes)</t>
      </text>
    </comment>
    <comment ref="AW123" authorId="0">
      <text>
        <t>Site formula: Official membership / wards and branches</t>
      </text>
    </comment>
    <comment ref="AX123" authorId="0">
      <text>
        <t>Site formula: (Current members per ward and branch) - (1980 members per ward and branch)</t>
      </text>
    </comment>
    <comment ref="CD123" authorId="0">
      <text>
        <t>Site formula: round($N$123+((A124-$A$123)*($N$133-$N$123)/($A$133-$A$123)),4)</t>
      </text>
    </comment>
    <comment ref="E124" authorId="0">
      <text>
        <t>Site formula: Official membership - prior-year official membership</t>
      </text>
    </comment>
    <comment ref="F124" authorId="0">
      <text>
        <t>Site formula: Official net growth / prior-year official membership</t>
      </text>
    </comment>
    <comment ref="G124" authorId="0">
      <text>
        <t>Site formula: (Official net growth - prior-year net growth) / prior-year net growth</t>
      </text>
    </comment>
    <comment ref="J124" authorId="0">
      <text>
        <t>Site formula: Children of record from 8 years prior * current CoR baptism rate</t>
      </text>
    </comment>
    <comment ref="K124" authorId="0">
      <text>
        <t>Site formula: (Children of record - prior-year children of record) / prior-year children of record</t>
      </text>
    </comment>
    <comment ref="L124" authorId="0">
      <text>
        <t>Site formula: Children-of-record baptisms / official net growth</t>
      </text>
    </comment>
    <comment ref="M124" authorId="0">
      <text>
        <t>Site formula: Prior-year CoR baptism rate - 0.0002</t>
      </text>
    </comment>
    <comment ref="N124" authorId="0">
      <text>
        <t>Site formula: (CoR 8 years prior - CoR baptisms) / CoR 8 years prior</t>
      </text>
    </comment>
    <comment ref="P124" authorId="0">
      <text>
        <t>Site formula: (Converts - prior-year converts) / prior-year converts</t>
      </text>
    </comment>
    <comment ref="Q124" authorId="0">
      <text>
        <t>Site formula: Converts + children-of-record baptisms</t>
      </text>
    </comment>
    <comment ref="R124" authorId="0">
      <text>
        <t>Site formula: (Current attrition - prior-year attrition) / prior-year attrition</t>
      </text>
    </comment>
    <comment ref="S124" authorId="0">
      <text>
        <t>Site formula: Membership increase - official net growth</t>
      </text>
    </comment>
    <comment ref="T124" authorId="0">
      <text>
        <t>Site formula: (Full-time missionaries - prior-year full-time missionaries) / prior-year full-time missionaries</t>
      </text>
    </comment>
    <comment ref="V124" authorId="0">
      <text>
        <t>Site formula: Full-time missionaries / official membership</t>
      </text>
    </comment>
    <comment ref="W124" authorId="0">
      <text>
        <t>Site formula: (Conv / Missionary - prior-year Conv / Missionary) / prior-year Conv / Missionary</t>
      </text>
    </comment>
    <comment ref="X124" authorId="0">
      <text>
        <t>Site formula: Converts / full-time missionaries</t>
      </text>
    </comment>
    <comment ref="Y124" authorId="0">
      <text>
        <t>Site formula: Official net growth / full-time missionaries</t>
      </text>
    </comment>
    <comment ref="Z124" authorId="0">
      <text>
        <t>Site formula: Membership increase / full-time missionaries</t>
      </text>
    </comment>
    <comment ref="AG124" authorId="0">
      <text>
        <t>Site formula: (Stakes - prior-year stakes) / prior-year stakes</t>
      </text>
    </comment>
    <comment ref="AO124" authorId="0">
      <text>
        <t>Site formula: (Wards and branches - prior-year wards and branches) / prior-year wards and branches</t>
      </text>
    </comment>
    <comment ref="AU124" authorId="0">
      <text>
        <t>Site formula: Wards and branches / stakes</t>
      </text>
    </comment>
    <comment ref="AV124" authorId="0">
      <text>
        <t>Site formula: (1973 wards and branches / stakes) - (current wards and branches / stakes)</t>
      </text>
    </comment>
    <comment ref="AW124" authorId="0">
      <text>
        <t>Site formula: Official membership / wards and branches</t>
      </text>
    </comment>
    <comment ref="AX124" authorId="0">
      <text>
        <t>Site formula: (Current members per ward and branch) - (1980 members per ward and branch)</t>
      </text>
    </comment>
    <comment ref="E125" authorId="0">
      <text>
        <t>Site formula: Official membership - prior-year official membership</t>
      </text>
    </comment>
    <comment ref="F125" authorId="0">
      <text>
        <t>Site formula: Official net growth / prior-year official membership</t>
      </text>
    </comment>
    <comment ref="G125" authorId="0">
      <text>
        <t>Site formula: (Official net growth - prior-year net growth) / prior-year net growth</t>
      </text>
    </comment>
    <comment ref="J125" authorId="0">
      <text>
        <t>Site formula: Children of record from 8 years prior * current CoR baptism rate</t>
      </text>
    </comment>
    <comment ref="K125" authorId="0">
      <text>
        <t>Site formula: (Children of record - prior-year children of record) / prior-year children of record</t>
      </text>
    </comment>
    <comment ref="L125" authorId="0">
      <text>
        <t>Site formula: Children-of-record baptisms / official net growth</t>
      </text>
    </comment>
    <comment ref="M125" authorId="0">
      <text>
        <t>Site formula: Prior-year CoR baptism rate - 0.0002</t>
      </text>
    </comment>
    <comment ref="N125" authorId="0">
      <text>
        <t>Site formula: (CoR 8 years prior - CoR baptisms) / CoR 8 years prior</t>
      </text>
    </comment>
    <comment ref="P125" authorId="0">
      <text>
        <t>Site formula: (Converts - prior-year converts) / prior-year converts</t>
      </text>
    </comment>
    <comment ref="Q125" authorId="0">
      <text>
        <t>Site formula: Converts + children-of-record baptisms</t>
      </text>
    </comment>
    <comment ref="R125" authorId="0">
      <text>
        <t>Site formula: (Current attrition - prior-year attrition) / prior-year attrition</t>
      </text>
    </comment>
    <comment ref="S125" authorId="0">
      <text>
        <t>Site formula: Membership increase - official net growth</t>
      </text>
    </comment>
    <comment ref="T125" authorId="0">
      <text>
        <t>Site formula: (Full-time missionaries - prior-year full-time missionaries) / prior-year full-time missionaries</t>
      </text>
    </comment>
    <comment ref="V125" authorId="0">
      <text>
        <t>Site formula: Full-time missionaries / official membership</t>
      </text>
    </comment>
    <comment ref="W125" authorId="0">
      <text>
        <t>Site formula: (Conv / Missionary - prior-year Conv / Missionary) / prior-year Conv / Missionary</t>
      </text>
    </comment>
    <comment ref="X125" authorId="0">
      <text>
        <t>Site formula: Converts / full-time missionaries</t>
      </text>
    </comment>
    <comment ref="Y125" authorId="0">
      <text>
        <t>Site formula: Official net growth / full-time missionaries</t>
      </text>
    </comment>
    <comment ref="Z125" authorId="0">
      <text>
        <t>Site formula: Membership increase / full-time missionaries</t>
      </text>
    </comment>
    <comment ref="AG125" authorId="0">
      <text>
        <t>Site formula: (Stakes - prior-year stakes) / prior-year stakes</t>
      </text>
    </comment>
    <comment ref="AO125" authorId="0">
      <text>
        <t>Site formula: (Wards and branches - prior-year wards and branches) / prior-year wards and branches</t>
      </text>
    </comment>
    <comment ref="AU125" authorId="0">
      <text>
        <t>Site formula: Wards and branches / stakes</t>
      </text>
    </comment>
    <comment ref="AV125" authorId="0">
      <text>
        <t>Site formula: (1973 wards and branches / stakes) - (current wards and branches / stakes)</t>
      </text>
    </comment>
    <comment ref="AW125" authorId="0">
      <text>
        <t>Site formula: Official membership / wards and branches</t>
      </text>
    </comment>
    <comment ref="AX125" authorId="0">
      <text>
        <t>Site formula: (Current members per ward and branch) - (1980 members per ward and branch)</t>
      </text>
    </comment>
    <comment ref="E126" authorId="0">
      <text>
        <t>Site formula: Official membership - prior-year official membership</t>
      </text>
    </comment>
    <comment ref="F126" authorId="0">
      <text>
        <t>Site formula: Official net growth / prior-year official membership</t>
      </text>
    </comment>
    <comment ref="G126" authorId="0">
      <text>
        <t>Site formula: (Official net growth - prior-year net growth) / prior-year net growth</t>
      </text>
    </comment>
    <comment ref="J126" authorId="0">
      <text>
        <t>Site formula: Children of record from 8 years prior * current CoR baptism rate</t>
      </text>
    </comment>
    <comment ref="K126" authorId="0">
      <text>
        <t>Site formula: (Children of record - prior-year children of record) / prior-year children of record</t>
      </text>
    </comment>
    <comment ref="L126" authorId="0">
      <text>
        <t>Site formula: Children-of-record baptisms / official net growth</t>
      </text>
    </comment>
    <comment ref="M126" authorId="0">
      <text>
        <t>Site formula: Prior-year CoR baptism rate - 0.0002</t>
      </text>
    </comment>
    <comment ref="N126" authorId="0">
      <text>
        <t>Site formula: (CoR 8 years prior - CoR baptisms) / CoR 8 years prior</t>
      </text>
    </comment>
    <comment ref="P126" authorId="0">
      <text>
        <t>Site formula: (Converts - prior-year converts) / prior-year converts</t>
      </text>
    </comment>
    <comment ref="Q126" authorId="0">
      <text>
        <t>Site formula: Converts + children-of-record baptisms</t>
      </text>
    </comment>
    <comment ref="R126" authorId="0">
      <text>
        <t>Site formula: (Current attrition - prior-year attrition) / prior-year attrition</t>
      </text>
    </comment>
    <comment ref="S126" authorId="0">
      <text>
        <t>Site formula: Membership increase - official net growth</t>
      </text>
    </comment>
    <comment ref="T126" authorId="0">
      <text>
        <t>Site formula: (Full-time missionaries - prior-year full-time missionaries) / prior-year full-time missionaries</t>
      </text>
    </comment>
    <comment ref="V126" authorId="0">
      <text>
        <t>Site formula: Full-time missionaries / official membership</t>
      </text>
    </comment>
    <comment ref="W126" authorId="0">
      <text>
        <t>Site formula: (Conv / Missionary - prior-year Conv / Missionary) / prior-year Conv / Missionary</t>
      </text>
    </comment>
    <comment ref="X126" authorId="0">
      <text>
        <t>Site formula: Converts / full-time missionaries</t>
      </text>
    </comment>
    <comment ref="Y126" authorId="0">
      <text>
        <t>Site formula: Official net growth / full-time missionaries</t>
      </text>
    </comment>
    <comment ref="Z126" authorId="0">
      <text>
        <t>Site formula: Membership increase / full-time missionaries</t>
      </text>
    </comment>
    <comment ref="AG126" authorId="0">
      <text>
        <t>Site formula: (Stakes - prior-year stakes) / prior-year stakes</t>
      </text>
    </comment>
    <comment ref="AO126" authorId="0">
      <text>
        <t>Site formula: (Wards and branches - prior-year wards and branches) / prior-year wards and branches</t>
      </text>
    </comment>
    <comment ref="AU126" authorId="0">
      <text>
        <t>Site formula: Wards and branches / stakes</t>
      </text>
    </comment>
    <comment ref="AV126" authorId="0">
      <text>
        <t>Site formula: (1973 wards and branches / stakes) - (current wards and branches / stakes)</t>
      </text>
    </comment>
    <comment ref="AW126" authorId="0">
      <text>
        <t>Site formula: Official membership / wards and branches</t>
      </text>
    </comment>
    <comment ref="AX126" authorId="0">
      <text>
        <t>Site formula: (Current members per ward and branch) - (1980 members per ward and branch)</t>
      </text>
    </comment>
    <comment ref="DE126" authorId="0">
      <text>
        <t>Site formula: round(AA127*100/average(B126:B127),1)</t>
      </text>
    </comment>
    <comment ref="DH126" authorId="0">
      <text>
        <t>Site formula: AT127</t>
      </text>
    </comment>
    <comment ref="E127" authorId="0">
      <text>
        <t>Site formula: Official membership - prior-year official membership</t>
      </text>
    </comment>
    <comment ref="F127" authorId="0">
      <text>
        <t>Site formula: Official net growth / prior-year official membership</t>
      </text>
    </comment>
    <comment ref="G127" authorId="0">
      <text>
        <t>Site formula: (Official net growth - prior-year net growth) / prior-year net growth</t>
      </text>
    </comment>
    <comment ref="J127" authorId="0">
      <text>
        <t>Site formula: Children of record from 8 years prior * current CoR baptism rate</t>
      </text>
    </comment>
    <comment ref="K127" authorId="0">
      <text>
        <t>Site formula: (Children of record - prior-year children of record) / prior-year children of record</t>
      </text>
    </comment>
    <comment ref="L127" authorId="0">
      <text>
        <t>Site formula: Children-of-record baptisms / official net growth</t>
      </text>
    </comment>
    <comment ref="M127" authorId="0">
      <text>
        <t>Site formula: Prior-year CoR baptism rate - 0.0002</t>
      </text>
    </comment>
    <comment ref="N127" authorId="0">
      <text>
        <t>Site formula: (CoR 8 years prior - CoR baptisms) / CoR 8 years prior</t>
      </text>
    </comment>
    <comment ref="P127" authorId="0">
      <text>
        <t>Site formula: (Converts - prior-year converts) / prior-year converts</t>
      </text>
    </comment>
    <comment ref="Q127" authorId="0">
      <text>
        <t>Site formula: Converts + children-of-record baptisms</t>
      </text>
    </comment>
    <comment ref="R127" authorId="0">
      <text>
        <t>Site formula: (Current attrition - prior-year attrition) / prior-year attrition</t>
      </text>
    </comment>
    <comment ref="S127" authorId="0">
      <text>
        <t>Site formula: Membership increase - official net growth</t>
      </text>
    </comment>
    <comment ref="T127" authorId="0">
      <text>
        <t>Site formula: (Full-time missionaries - prior-year full-time missionaries) / prior-year full-time missionaries</t>
      </text>
    </comment>
    <comment ref="V127" authorId="0">
      <text>
        <t>Site formula: Full-time missionaries / official membership</t>
      </text>
    </comment>
    <comment ref="W127" authorId="0">
      <text>
        <t>Site formula: (Conv / Missionary - prior-year Conv / Missionary) / prior-year Conv / Missionary</t>
      </text>
    </comment>
    <comment ref="X127" authorId="0">
      <text>
        <t>Site formula: Converts / full-time missionaries</t>
      </text>
    </comment>
    <comment ref="Y127" authorId="0">
      <text>
        <t>Site formula: Official net growth / full-time missionaries</t>
      </text>
    </comment>
    <comment ref="Z127" authorId="0">
      <text>
        <t>Site formula: Membership increase / full-time missionaries</t>
      </text>
    </comment>
    <comment ref="AG127" authorId="0">
      <text>
        <t>Site formula: (Stakes - prior-year stakes) / prior-year stakes</t>
      </text>
    </comment>
    <comment ref="AO127" authorId="0">
      <text>
        <t>Site formula: (Wards and branches - prior-year wards and branches) / prior-year wards and branches</t>
      </text>
    </comment>
    <comment ref="AU127" authorId="0">
      <text>
        <t>Site formula: Wards and branches / stakes</t>
      </text>
    </comment>
    <comment ref="AV127" authorId="0">
      <text>
        <t>Site formula: (1973 wards and branches / stakes) - (current wards and branches / stakes)</t>
      </text>
    </comment>
    <comment ref="AW127" authorId="0">
      <text>
        <t>Site formula: Official membership / wards and branches</t>
      </text>
    </comment>
    <comment ref="AX127" authorId="0">
      <text>
        <t>Site formula: (Current members per ward and branch) - (1980 members per ward and branch)</t>
      </text>
    </comment>
    <comment ref="D128" authorId="0">
      <text>
        <t>Site formula: D106+((D$101-D$111)/10)</t>
      </text>
    </comment>
    <comment ref="E128" authorId="0">
      <text>
        <t>Site formula: Official membership - prior-year official membership</t>
      </text>
    </comment>
    <comment ref="F128" authorId="0">
      <text>
        <t>Site formula: Official net growth / prior-year official membership</t>
      </text>
    </comment>
    <comment ref="G128" authorId="0">
      <text>
        <t>Site formula: (Official net growth - prior-year net growth) / prior-year net growth</t>
      </text>
    </comment>
    <comment ref="J128" authorId="0">
      <text>
        <t>Site formula: Children of record from 8 years prior * current CoR baptism rate</t>
      </text>
    </comment>
    <comment ref="K128" authorId="0">
      <text>
        <t>Site formula: (Children of record - prior-year children of record) / prior-year children of record</t>
      </text>
    </comment>
    <comment ref="L128" authorId="0">
      <text>
        <t>Site formula: Children-of-record baptisms / official net growth</t>
      </text>
    </comment>
    <comment ref="M128" authorId="0">
      <text>
        <t>Site formula: Prior-year CoR baptism rate - 0.0002</t>
      </text>
    </comment>
    <comment ref="N128" authorId="0">
      <text>
        <t>Site formula: (CoR 8 years prior - CoR baptisms) / CoR 8 years prior</t>
      </text>
    </comment>
    <comment ref="P128" authorId="0">
      <text>
        <t>Site formula: (Converts - prior-year converts) / prior-year converts</t>
      </text>
    </comment>
    <comment ref="Q128" authorId="0">
      <text>
        <t>Site formula: Converts + children-of-record baptisms</t>
      </text>
    </comment>
    <comment ref="R128" authorId="0">
      <text>
        <t>Site formula: (Current attrition - prior-year attrition) / prior-year attrition</t>
      </text>
    </comment>
    <comment ref="S128" authorId="0">
      <text>
        <t>Site formula: Membership increase - official net growth</t>
      </text>
    </comment>
    <comment ref="T128" authorId="0">
      <text>
        <t>Site formula: (Full-time missionaries - prior-year full-time missionaries) / prior-year full-time missionaries</t>
      </text>
    </comment>
    <comment ref="V128" authorId="0">
      <text>
        <t>Site formula: Full-time missionaries / official membership</t>
      </text>
    </comment>
    <comment ref="W128" authorId="0">
      <text>
        <t>Site formula: (Conv / Missionary - prior-year Conv / Missionary) / prior-year Conv / Missionary</t>
      </text>
    </comment>
    <comment ref="X128" authorId="0">
      <text>
        <t>Site formula: Converts / full-time missionaries</t>
      </text>
    </comment>
    <comment ref="Y128" authorId="0">
      <text>
        <t>Site formula: Official net growth / full-time missionaries</t>
      </text>
    </comment>
    <comment ref="Z128" authorId="0">
      <text>
        <t>Site formula: Membership increase / full-time missionaries</t>
      </text>
    </comment>
    <comment ref="AG128" authorId="0">
      <text>
        <t>Site formula: (Stakes - prior-year stakes) / prior-year stakes</t>
      </text>
    </comment>
    <comment ref="AO128" authorId="0">
      <text>
        <t>Site formula: (Wards and branches - prior-year wards and branches) / prior-year wards and branches</t>
      </text>
    </comment>
    <comment ref="AU128" authorId="0">
      <text>
        <t>Site formula: Wards and branches / stakes</t>
      </text>
    </comment>
    <comment ref="AV128" authorId="0">
      <text>
        <t>Site formula: (1973 wards and branches / stakes) - (current wards and branches / stakes)</t>
      </text>
    </comment>
    <comment ref="AW128" authorId="0">
      <text>
        <t>Site formula: Official membership / wards and branches</t>
      </text>
    </comment>
    <comment ref="AX128" authorId="0">
      <text>
        <t>Site formula: (Current members per ward and branch) - (1980 members per ward and branch)</t>
      </text>
    </comment>
    <comment ref="E129" authorId="0">
      <text>
        <t>Site formula: Official membership - prior-year official membership</t>
      </text>
    </comment>
    <comment ref="F129" authorId="0">
      <text>
        <t>Site formula: Official net growth / prior-year official membership</t>
      </text>
    </comment>
    <comment ref="G129" authorId="0">
      <text>
        <t>Site formula: (Official net growth - prior-year net growth) / prior-year net growth</t>
      </text>
    </comment>
    <comment ref="J129" authorId="0">
      <text>
        <t>Site formula: Children of record from 8 years prior * current CoR baptism rate</t>
      </text>
    </comment>
    <comment ref="K129" authorId="0">
      <text>
        <t>Site formula: (Children of record - prior-year children of record) / prior-year children of record</t>
      </text>
    </comment>
    <comment ref="L129" authorId="0">
      <text>
        <t>Site formula: Children-of-record baptisms / official net growth</t>
      </text>
    </comment>
    <comment ref="M129" authorId="0">
      <text>
        <t>Site formula: Prior-year CoR baptism rate - 0.0002</t>
      </text>
    </comment>
    <comment ref="N129" authorId="0">
      <text>
        <t>Site formula: (CoR 8 years prior - CoR baptisms) / CoR 8 years prior</t>
      </text>
    </comment>
    <comment ref="P129" authorId="0">
      <text>
        <t>Site formula: (Converts - prior-year converts) / prior-year converts</t>
      </text>
    </comment>
    <comment ref="Q129" authorId="0">
      <text>
        <t>Site formula: Converts + children-of-record baptisms</t>
      </text>
    </comment>
    <comment ref="R129" authorId="0">
      <text>
        <t>Site formula: (Current attrition - prior-year attrition) / prior-year attrition</t>
      </text>
    </comment>
    <comment ref="S129" authorId="0">
      <text>
        <t>Site formula: Membership increase - official net growth</t>
      </text>
    </comment>
    <comment ref="T129" authorId="0">
      <text>
        <t>Site formula: (Full-time missionaries - prior-year full-time missionaries) / prior-year full-time missionaries</t>
      </text>
    </comment>
    <comment ref="V129" authorId="0">
      <text>
        <t>Site formula: Full-time missionaries / official membership</t>
      </text>
    </comment>
    <comment ref="W129" authorId="0">
      <text>
        <t>Site formula: (Conv / Missionary - prior-year Conv / Missionary) / prior-year Conv / Missionary</t>
      </text>
    </comment>
    <comment ref="X129" authorId="0">
      <text>
        <t>Site formula: Converts / full-time missionaries</t>
      </text>
    </comment>
    <comment ref="Y129" authorId="0">
      <text>
        <t>Site formula: Official net growth / full-time missionaries</t>
      </text>
    </comment>
    <comment ref="Z129" authorId="0">
      <text>
        <t>Site formula: Membership increase / full-time missionaries</t>
      </text>
    </comment>
    <comment ref="AG129" authorId="0">
      <text>
        <t>Site formula: (Stakes - prior-year stakes) / prior-year stakes</t>
      </text>
    </comment>
    <comment ref="AO129" authorId="0">
      <text>
        <t>Site formula: (Wards and branches - prior-year wards and branches) / prior-year wards and branches</t>
      </text>
    </comment>
    <comment ref="AU129" authorId="0">
      <text>
        <t>Site formula: Wards and branches / stakes</t>
      </text>
    </comment>
    <comment ref="AV129" authorId="0">
      <text>
        <t>Site formula: (1973 wards and branches / stakes) - (current wards and branches / stakes)</t>
      </text>
    </comment>
    <comment ref="AW129" authorId="0">
      <text>
        <t>Site formula: Official membership / wards and branches</t>
      </text>
    </comment>
    <comment ref="AX129" authorId="0">
      <text>
        <t>Site formula: (Current members per ward and branch) - (1980 members per ward and branch)</t>
      </text>
    </comment>
    <comment ref="E130" authorId="0">
      <text>
        <t>Site formula: Official membership - prior-year official membership</t>
      </text>
    </comment>
    <comment ref="F130" authorId="0">
      <text>
        <t>Site formula: Official net growth / prior-year official membership</t>
      </text>
    </comment>
    <comment ref="G130" authorId="0">
      <text>
        <t>Site formula: (Official net growth - prior-year net growth) / prior-year net growth</t>
      </text>
    </comment>
    <comment ref="J130" authorId="0">
      <text>
        <t>Site formula: Children of record from 8 years prior * current CoR baptism rate</t>
      </text>
    </comment>
    <comment ref="K130" authorId="0">
      <text>
        <t>Site formula: (Children of record - prior-year children of record) / prior-year children of record</t>
      </text>
    </comment>
    <comment ref="L130" authorId="0">
      <text>
        <t>Site formula: Children-of-record baptisms / official net growth</t>
      </text>
    </comment>
    <comment ref="M130" authorId="0">
      <text>
        <t>Site formula: Prior-year CoR baptism rate - 0.0002</t>
      </text>
    </comment>
    <comment ref="N130" authorId="0">
      <text>
        <t>Site formula: (CoR 8 years prior - CoR baptisms) / CoR 8 years prior</t>
      </text>
    </comment>
    <comment ref="P130" authorId="0">
      <text>
        <t>Site formula: (Converts - prior-year converts) / prior-year converts</t>
      </text>
    </comment>
    <comment ref="Q130" authorId="0">
      <text>
        <t>Site formula: Converts + children-of-record baptisms</t>
      </text>
    </comment>
    <comment ref="R130" authorId="0">
      <text>
        <t>Site formula: (Current attrition - prior-year attrition) / prior-year attrition</t>
      </text>
    </comment>
    <comment ref="S130" authorId="0">
      <text>
        <t>Site formula: Membership increase - official net growth</t>
      </text>
    </comment>
    <comment ref="T130" authorId="0">
      <text>
        <t>Site formula: (Full-time missionaries - prior-year full-time missionaries) / prior-year full-time missionaries</t>
      </text>
    </comment>
    <comment ref="V130" authorId="0">
      <text>
        <t>Site formula: Full-time missionaries / official membership</t>
      </text>
    </comment>
    <comment ref="W130" authorId="0">
      <text>
        <t>Site formula: (Conv / Missionary - prior-year Conv / Missionary) / prior-year Conv / Missionary</t>
      </text>
    </comment>
    <comment ref="X130" authorId="0">
      <text>
        <t>Site formula: Converts / full-time missionaries</t>
      </text>
    </comment>
    <comment ref="Y130" authorId="0">
      <text>
        <t>Site formula: Official net growth / full-time missionaries</t>
      </text>
    </comment>
    <comment ref="Z130" authorId="0">
      <text>
        <t>Site formula: Membership increase / full-time missionaries</t>
      </text>
    </comment>
    <comment ref="AG130" authorId="0">
      <text>
        <t>Site formula: (Stakes - prior-year stakes) / prior-year stakes</t>
      </text>
    </comment>
    <comment ref="AO130" authorId="0">
      <text>
        <t>Site formula: (Wards and branches - prior-year wards and branches) / prior-year wards and branches</t>
      </text>
    </comment>
    <comment ref="AU130" authorId="0">
      <text>
        <t>Site formula: Wards and branches / stakes</t>
      </text>
    </comment>
    <comment ref="AV130" authorId="0">
      <text>
        <t>Site formula: (1973 wards and branches / stakes) - (current wards and branches / stakes)</t>
      </text>
    </comment>
    <comment ref="AW130" authorId="0">
      <text>
        <t>Site formula: Official membership / wards and branches</t>
      </text>
    </comment>
    <comment ref="AX130" authorId="0">
      <text>
        <t>Site formula: (Current members per ward and branch) - (1980 members per ward and branch)</t>
      </text>
    </comment>
    <comment ref="E131" authorId="0">
      <text>
        <t>Site formula: Official membership - prior-year official membership</t>
      </text>
    </comment>
    <comment ref="F131" authorId="0">
      <text>
        <t>Site formula: Official net growth / prior-year official membership</t>
      </text>
    </comment>
    <comment ref="G131" authorId="0">
      <text>
        <t>Site formula: (Official net growth - prior-year net growth) / prior-year net growth</t>
      </text>
    </comment>
    <comment ref="J131" authorId="0">
      <text>
        <t>Site formula: Children of record from 8 years prior * current CoR baptism rate</t>
      </text>
    </comment>
    <comment ref="K131" authorId="0">
      <text>
        <t>Site formula: (Children of record - prior-year children of record) / prior-year children of record</t>
      </text>
    </comment>
    <comment ref="L131" authorId="0">
      <text>
        <t>Site formula: Children-of-record baptisms / official net growth</t>
      </text>
    </comment>
    <comment ref="M131" authorId="0">
      <text>
        <t>Site formula: Prior-year CoR baptism rate - 0.0002</t>
      </text>
    </comment>
    <comment ref="N131" authorId="0">
      <text>
        <t>Site formula: (CoR 8 years prior - CoR baptisms) / CoR 8 years prior</t>
      </text>
    </comment>
    <comment ref="P131" authorId="0">
      <text>
        <t>Site formula: (Converts - prior-year converts) / prior-year converts</t>
      </text>
    </comment>
    <comment ref="Q131" authorId="0">
      <text>
        <t>Site formula: Converts + children-of-record baptisms</t>
      </text>
    </comment>
    <comment ref="R131" authorId="0">
      <text>
        <t>Site formula: (Current attrition - prior-year attrition) / prior-year attrition</t>
      </text>
    </comment>
    <comment ref="S131" authorId="0">
      <text>
        <t>Site formula: Membership increase - official net growth</t>
      </text>
    </comment>
    <comment ref="T131" authorId="0">
      <text>
        <t>Site formula: (Full-time missionaries - prior-year full-time missionaries) / prior-year full-time missionaries</t>
      </text>
    </comment>
    <comment ref="V131" authorId="0">
      <text>
        <t>Site formula: Full-time missionaries / official membership</t>
      </text>
    </comment>
    <comment ref="W131" authorId="0">
      <text>
        <t>Site formula: (Conv / Missionary - prior-year Conv / Missionary) / prior-year Conv / Missionary</t>
      </text>
    </comment>
    <comment ref="X131" authorId="0">
      <text>
        <t>Site formula: Converts / full-time missionaries</t>
      </text>
    </comment>
    <comment ref="Y131" authorId="0">
      <text>
        <t>Site formula: Official net growth / full-time missionaries</t>
      </text>
    </comment>
    <comment ref="Z131" authorId="0">
      <text>
        <t>Site formula: Membership increase / full-time missionaries</t>
      </text>
    </comment>
    <comment ref="AG131" authorId="0">
      <text>
        <t>Site formula: (Stakes - prior-year stakes) / prior-year stakes</t>
      </text>
    </comment>
    <comment ref="AO131" authorId="0">
      <text>
        <t>Site formula: (Wards and branches - prior-year wards and branches) / prior-year wards and branches</t>
      </text>
    </comment>
    <comment ref="AU131" authorId="0">
      <text>
        <t>Site formula: Wards and branches / stakes</t>
      </text>
    </comment>
    <comment ref="AV131" authorId="0">
      <text>
        <t>Site formula: (1973 wards and branches / stakes) - (current wards and branches / stakes)</t>
      </text>
    </comment>
    <comment ref="AW131" authorId="0">
      <text>
        <t>Site formula: Official membership / wards and branches</t>
      </text>
    </comment>
    <comment ref="AX131" authorId="0">
      <text>
        <t>Site formula: (Current members per ward and branch) - (1980 members per ward and branch)</t>
      </text>
    </comment>
    <comment ref="E132" authorId="0">
      <text>
        <t>Site formula: Official membership - prior-year official membership</t>
      </text>
    </comment>
    <comment ref="F132" authorId="0">
      <text>
        <t>Site formula: Official net growth / prior-year official membership</t>
      </text>
    </comment>
    <comment ref="G132" authorId="0">
      <text>
        <t>Site formula: (Official net growth - prior-year net growth) / prior-year net growth</t>
      </text>
    </comment>
    <comment ref="J132" authorId="0">
      <text>
        <t>Site formula: Children of record from 8 years prior * current CoR baptism rate</t>
      </text>
    </comment>
    <comment ref="K132" authorId="0">
      <text>
        <t>Site formula: (Children of record - prior-year children of record) / prior-year children of record</t>
      </text>
    </comment>
    <comment ref="L132" authorId="0">
      <text>
        <t>Site formula: Children-of-record baptisms / official net growth</t>
      </text>
    </comment>
    <comment ref="M132" authorId="0">
      <text>
        <t>Site formula: Prior-year CoR baptism rate - 0.0002</t>
      </text>
    </comment>
    <comment ref="N132" authorId="0">
      <text>
        <t>Site formula: (CoR 8 years prior - CoR baptisms) / CoR 8 years prior</t>
      </text>
    </comment>
    <comment ref="P132" authorId="0">
      <text>
        <t>Site formula: (Converts - prior-year converts) / prior-year converts</t>
      </text>
    </comment>
    <comment ref="Q132" authorId="0">
      <text>
        <t>Site formula: Converts + children-of-record baptisms</t>
      </text>
    </comment>
    <comment ref="R132" authorId="0">
      <text>
        <t>Site formula: (Current attrition - prior-year attrition) / prior-year attrition</t>
      </text>
    </comment>
    <comment ref="S132" authorId="0">
      <text>
        <t>Site formula: Membership increase - official net growth</t>
      </text>
    </comment>
    <comment ref="T132" authorId="0">
      <text>
        <t>Site formula: (Full-time missionaries - prior-year full-time missionaries) / prior-year full-time missionaries</t>
      </text>
    </comment>
    <comment ref="V132" authorId="0">
      <text>
        <t>Site formula: Full-time missionaries / official membership</t>
      </text>
    </comment>
    <comment ref="W132" authorId="0">
      <text>
        <t>Site formula: (Conv / Missionary - prior-year Conv / Missionary) / prior-year Conv / Missionary</t>
      </text>
    </comment>
    <comment ref="X132" authorId="0">
      <text>
        <t>Site formula: Converts / full-time missionaries</t>
      </text>
    </comment>
    <comment ref="Y132" authorId="0">
      <text>
        <t>Site formula: Official net growth / full-time missionaries</t>
      </text>
    </comment>
    <comment ref="Z132" authorId="0">
      <text>
        <t>Site formula: Membership increase / full-time missionaries</t>
      </text>
    </comment>
    <comment ref="AG132" authorId="0">
      <text>
        <t>Site formula: (Stakes - prior-year stakes) / prior-year stakes</t>
      </text>
    </comment>
    <comment ref="AN132" authorId="0">
      <text>
        <t>Site formula: D101/(AY101+AT101)</t>
      </text>
    </comment>
    <comment ref="AO132" authorId="0">
      <text>
        <t>Site formula: (Wards and branches - prior-year wards and branches) / prior-year wards and branches</t>
      </text>
    </comment>
    <comment ref="AU132" authorId="0">
      <text>
        <t>Site formula: Wards and branches / stakes</t>
      </text>
    </comment>
    <comment ref="AV132" authorId="0">
      <text>
        <t>Site formula: (1973 wards and branches / stakes) - (current wards and branches / stakes)</t>
      </text>
    </comment>
    <comment ref="AW132" authorId="0">
      <text>
        <t>Site formula: Official membership / wards and branches</t>
      </text>
    </comment>
    <comment ref="AX132" authorId="0">
      <text>
        <t>Site formula: (Current members per ward and branch) - (1980 members per ward and branch)</t>
      </text>
    </comment>
    <comment ref="E133" authorId="0">
      <text>
        <t>Site formula: Official membership - prior-year official membership</t>
      </text>
    </comment>
    <comment ref="F133" authorId="0">
      <text>
        <t>Site formula: Official net growth / prior-year official membership</t>
      </text>
    </comment>
    <comment ref="G133" authorId="0">
      <text>
        <t>Site formula: (Official net growth - prior-year net growth) / prior-year net growth</t>
      </text>
    </comment>
    <comment ref="J133" authorId="0">
      <text>
        <t>Site formula: Children of record from 8 years prior * current CoR baptism rate</t>
      </text>
    </comment>
    <comment ref="K133" authorId="0">
      <text>
        <t>Site formula: (Children of record - prior-year children of record) / prior-year children of record</t>
      </text>
    </comment>
    <comment ref="L133" authorId="0">
      <text>
        <t>Site formula: Children-of-record baptisms / official net growth</t>
      </text>
    </comment>
    <comment ref="M133" authorId="0">
      <text>
        <t>Site formula: Prior-year CoR baptism rate - 0.0002</t>
      </text>
    </comment>
    <comment ref="N133" authorId="0">
      <text>
        <t>Site formula: (CoR 8 years prior - CoR baptisms) / CoR 8 years prior</t>
      </text>
    </comment>
    <comment ref="P133" authorId="0">
      <text>
        <t>Site formula: (Converts - prior-year converts) / prior-year converts</t>
      </text>
    </comment>
    <comment ref="Q133" authorId="0">
      <text>
        <t>Site formula: Converts + children-of-record baptisms</t>
      </text>
    </comment>
    <comment ref="R133" authorId="0">
      <text>
        <t>Site formula: (Current attrition - prior-year attrition) / prior-year attrition</t>
      </text>
    </comment>
    <comment ref="S133" authorId="0">
      <text>
        <t>Site formula: Membership increase - official net growth</t>
      </text>
    </comment>
    <comment ref="T133" authorId="0">
      <text>
        <t>Site formula: (Full-time missionaries - prior-year full-time missionaries) / prior-year full-time missionaries</t>
      </text>
    </comment>
    <comment ref="V133" authorId="0">
      <text>
        <t>Site formula: Full-time missionaries / official membership</t>
      </text>
    </comment>
    <comment ref="W133" authorId="0">
      <text>
        <t>Site formula: (Conv / Missionary - prior-year Conv / Missionary) / prior-year Conv / Missionary</t>
      </text>
    </comment>
    <comment ref="X133" authorId="0">
      <text>
        <t>Site formula: Converts / full-time missionaries</t>
      </text>
    </comment>
    <comment ref="Y133" authorId="0">
      <text>
        <t>Site formula: Official net growth / full-time missionaries</t>
      </text>
    </comment>
    <comment ref="Z133" authorId="0">
      <text>
        <t>Site formula: Membership increase / full-time missionaries</t>
      </text>
    </comment>
    <comment ref="AG133" authorId="0">
      <text>
        <t>Site formula: (Stakes - prior-year stakes) / prior-year stakes</t>
      </text>
    </comment>
    <comment ref="AO133" authorId="0">
      <text>
        <t>Site formula: (Wards and branches - prior-year wards and branches) / prior-year wards and branches</t>
      </text>
    </comment>
    <comment ref="AU133" authorId="0">
      <text>
        <t>Site formula: Wards and branches / stakes</t>
      </text>
    </comment>
    <comment ref="AV133" authorId="0">
      <text>
        <t>Site formula: (1973 wards and branches / stakes) - (current wards and branches / stakes)</t>
      </text>
    </comment>
    <comment ref="AW133" authorId="0">
      <text>
        <t>Site formula: Official membership / wards and branches</t>
      </text>
    </comment>
    <comment ref="AX133" authorId="0">
      <text>
        <t>Site formula: (Current members per ward and branch) - (1980 members per ward and branch)</t>
      </text>
    </comment>
    <comment ref="CD133" authorId="0">
      <text>
        <t>Site formula: round($N$133+((A134-$A$133)*($N$143-$N$133)/($A$143-$A$133)),4)</t>
      </text>
    </comment>
    <comment ref="E134" authorId="0">
      <text>
        <t>Site formula: Official membership - prior-year official membership</t>
      </text>
    </comment>
    <comment ref="F134" authorId="0">
      <text>
        <t>Site formula: Official net growth / prior-year official membership</t>
      </text>
    </comment>
    <comment ref="G134" authorId="0">
      <text>
        <t>Site formula: (Official net growth - prior-year net growth) / prior-year net growth</t>
      </text>
    </comment>
    <comment ref="J134" authorId="0">
      <text>
        <t>Site formula: Children of record from 8 years prior * current CoR baptism rate</t>
      </text>
    </comment>
    <comment ref="K134" authorId="0">
      <text>
        <t>Site formula: (Children of record - prior-year children of record) / prior-year children of record</t>
      </text>
    </comment>
    <comment ref="L134" authorId="0">
      <text>
        <t>Site formula: Children-of-record baptisms / official net growth</t>
      </text>
    </comment>
    <comment ref="M134" authorId="0">
      <text>
        <t>Site formula: Prior-year CoR baptism rate - 0.0002</t>
      </text>
    </comment>
    <comment ref="N134" authorId="0">
      <text>
        <t>Site formula: (CoR 8 years prior - CoR baptisms) / CoR 8 years prior</t>
      </text>
    </comment>
    <comment ref="P134" authorId="0">
      <text>
        <t>Site formula: (Converts - prior-year converts) / prior-year converts</t>
      </text>
    </comment>
    <comment ref="Q134" authorId="0">
      <text>
        <t>Site formula: Converts + children-of-record baptisms</t>
      </text>
    </comment>
    <comment ref="R134" authorId="0">
      <text>
        <t>Site formula: (Current attrition - prior-year attrition) / prior-year attrition</t>
      </text>
    </comment>
    <comment ref="S134" authorId="0">
      <text>
        <t>Site formula: Membership increase - official net growth</t>
      </text>
    </comment>
    <comment ref="T134" authorId="0">
      <text>
        <t>Site formula: (Full-time missionaries - prior-year full-time missionaries) / prior-year full-time missionaries</t>
      </text>
    </comment>
    <comment ref="V134" authorId="0">
      <text>
        <t>Site formula: Full-time missionaries / official membership</t>
      </text>
    </comment>
    <comment ref="W134" authorId="0">
      <text>
        <t>Site formula: (Conv / Missionary - prior-year Conv / Missionary) / prior-year Conv / Missionary</t>
      </text>
    </comment>
    <comment ref="X134" authorId="0">
      <text>
        <t>Site formula: Converts / full-time missionaries</t>
      </text>
    </comment>
    <comment ref="Y134" authorId="0">
      <text>
        <t>Site formula: Official net growth / full-time missionaries</t>
      </text>
    </comment>
    <comment ref="Z134" authorId="0">
      <text>
        <t>Site formula: Membership increase / full-time missionaries</t>
      </text>
    </comment>
    <comment ref="AG134" authorId="0">
      <text>
        <t>Site formula: (Stakes - prior-year stakes) / prior-year stakes</t>
      </text>
    </comment>
    <comment ref="AO134" authorId="0">
      <text>
        <t>Site formula: (Wards and branches - prior-year wards and branches) / prior-year wards and branches</t>
      </text>
    </comment>
    <comment ref="AU134" authorId="0">
      <text>
        <t>Site formula: Wards and branches / stakes</t>
      </text>
    </comment>
    <comment ref="AV134" authorId="0">
      <text>
        <t>Site formula: (1973 wards and branches / stakes) - (current wards and branches / stakes)</t>
      </text>
    </comment>
    <comment ref="AW134" authorId="0">
      <text>
        <t>Site formula: Official membership / wards and branches</t>
      </text>
    </comment>
    <comment ref="AX134" authorId="0">
      <text>
        <t>Site formula: (Current members per ward and branch) - (1980 members per ward and branch)</t>
      </text>
    </comment>
    <comment ref="E135" authorId="0">
      <text>
        <t>Site formula: Official membership - prior-year official membership</t>
      </text>
    </comment>
    <comment ref="F135" authorId="0">
      <text>
        <t>Site formula: Official net growth / prior-year official membership</t>
      </text>
    </comment>
    <comment ref="G135" authorId="0">
      <text>
        <t>Site formula: (Official net growth - prior-year net growth) / prior-year net growth</t>
      </text>
    </comment>
    <comment ref="J135" authorId="0">
      <text>
        <t>Site formula: Children of record from 8 years prior * current CoR baptism rate</t>
      </text>
    </comment>
    <comment ref="K135" authorId="0">
      <text>
        <t>Site formula: (Children of record - prior-year children of record) / prior-year children of record</t>
      </text>
    </comment>
    <comment ref="L135" authorId="0">
      <text>
        <t>Site formula: Children-of-record baptisms / official net growth</t>
      </text>
    </comment>
    <comment ref="M135" authorId="0">
      <text>
        <t>Site formula: Prior-year CoR baptism rate - 0.0002</t>
      </text>
    </comment>
    <comment ref="N135" authorId="0">
      <text>
        <t>Site formula: (CoR 8 years prior - CoR baptisms) / CoR 8 years prior</t>
      </text>
    </comment>
    <comment ref="P135" authorId="0">
      <text>
        <t>Site formula: (Converts - prior-year converts) / prior-year converts</t>
      </text>
    </comment>
    <comment ref="Q135" authorId="0">
      <text>
        <t>Site formula: Converts + children-of-record baptisms</t>
      </text>
    </comment>
    <comment ref="R135" authorId="0">
      <text>
        <t>Site formula: (Current attrition - prior-year attrition) / prior-year attrition</t>
      </text>
    </comment>
    <comment ref="S135" authorId="0">
      <text>
        <t>Site formula: Membership increase - official net growth</t>
      </text>
    </comment>
    <comment ref="T135" authorId="0">
      <text>
        <t>Site formula: (Full-time missionaries - prior-year full-time missionaries) / prior-year full-time missionaries</t>
      </text>
    </comment>
    <comment ref="V135" authorId="0">
      <text>
        <t>Site formula: Full-time missionaries / official membership</t>
      </text>
    </comment>
    <comment ref="W135" authorId="0">
      <text>
        <t>Site formula: (Conv / Missionary - prior-year Conv / Missionary) / prior-year Conv / Missionary</t>
      </text>
    </comment>
    <comment ref="X135" authorId="0">
      <text>
        <t>Site formula: Converts / full-time missionaries</t>
      </text>
    </comment>
    <comment ref="Y135" authorId="0">
      <text>
        <t>Site formula: Official net growth / full-time missionaries</t>
      </text>
    </comment>
    <comment ref="Z135" authorId="0">
      <text>
        <t>Site formula: Membership increase / full-time missionaries</t>
      </text>
    </comment>
    <comment ref="AG135" authorId="0">
      <text>
        <t>Site formula: (Stakes - prior-year stakes) / prior-year stakes</t>
      </text>
    </comment>
    <comment ref="AO135" authorId="0">
      <text>
        <t>Site formula: (Wards and branches - prior-year wards and branches) / prior-year wards and branches</t>
      </text>
    </comment>
    <comment ref="AU135" authorId="0">
      <text>
        <t>Site formula: Wards and branches / stakes</t>
      </text>
    </comment>
    <comment ref="AV135" authorId="0">
      <text>
        <t>Site formula: (1973 wards and branches / stakes) - (current wards and branches / stakes)</t>
      </text>
    </comment>
    <comment ref="AW135" authorId="0">
      <text>
        <t>Site formula: Official membership / wards and branches</t>
      </text>
    </comment>
    <comment ref="AX135" authorId="0">
      <text>
        <t>Site formula: (Current members per ward and branch) - (1980 members per ward and branch)</t>
      </text>
    </comment>
    <comment ref="E136" authorId="0">
      <text>
        <t>Site formula: Official membership - prior-year official membership</t>
      </text>
    </comment>
    <comment ref="F136" authorId="0">
      <text>
        <t>Site formula: Official net growth / prior-year official membership</t>
      </text>
    </comment>
    <comment ref="G136" authorId="0">
      <text>
        <t>Site formula: (Official net growth - prior-year net growth) / prior-year net growth</t>
      </text>
    </comment>
    <comment ref="J136" authorId="0">
      <text>
        <t>Site formula: Children of record from 8 years prior * current CoR baptism rate</t>
      </text>
    </comment>
    <comment ref="K136" authorId="0">
      <text>
        <t>Site formula: (Children of record - prior-year children of record) / prior-year children of record</t>
      </text>
    </comment>
    <comment ref="L136" authorId="0">
      <text>
        <t>Site formula: Children-of-record baptisms / official net growth</t>
      </text>
    </comment>
    <comment ref="M136" authorId="0">
      <text>
        <t>Site formula: Prior-year CoR baptism rate - 0.0002</t>
      </text>
    </comment>
    <comment ref="N136" authorId="0">
      <text>
        <t>Site formula: (CoR 8 years prior - CoR baptisms) / CoR 8 years prior</t>
      </text>
    </comment>
    <comment ref="P136" authorId="0">
      <text>
        <t>Site formula: (Converts - prior-year converts) / prior-year converts</t>
      </text>
    </comment>
    <comment ref="Q136" authorId="0">
      <text>
        <t>Site formula: Converts + children-of-record baptisms</t>
      </text>
    </comment>
    <comment ref="R136" authorId="0">
      <text>
        <t>Site formula: (Current attrition - prior-year attrition) / prior-year attrition</t>
      </text>
    </comment>
    <comment ref="S136" authorId="0">
      <text>
        <t>Site formula: Membership increase - official net growth</t>
      </text>
    </comment>
    <comment ref="T136" authorId="0">
      <text>
        <t>Site formula: (Full-time missionaries - prior-year full-time missionaries) / prior-year full-time missionaries</t>
      </text>
    </comment>
    <comment ref="V136" authorId="0">
      <text>
        <t>Site formula: Full-time missionaries / official membership</t>
      </text>
    </comment>
    <comment ref="W136" authorId="0">
      <text>
        <t>Site formula: (Conv / Missionary - prior-year Conv / Missionary) / prior-year Conv / Missionary</t>
      </text>
    </comment>
    <comment ref="X136" authorId="0">
      <text>
        <t>Site formula: Converts / full-time missionaries</t>
      </text>
    </comment>
    <comment ref="Y136" authorId="0">
      <text>
        <t>Site formula: Official net growth / full-time missionaries</t>
      </text>
    </comment>
    <comment ref="Z136" authorId="0">
      <text>
        <t>Site formula: Membership increase / full-time missionaries</t>
      </text>
    </comment>
    <comment ref="AG136" authorId="0">
      <text>
        <t>Site formula: (Stakes - prior-year stakes) / prior-year stakes</t>
      </text>
    </comment>
    <comment ref="AO136" authorId="0">
      <text>
        <t>Site formula: (Wards and branches - prior-year wards and branches) / prior-year wards and branches</t>
      </text>
    </comment>
    <comment ref="AU136" authorId="0">
      <text>
        <t>Site formula: Wards and branches / stakes</t>
      </text>
    </comment>
    <comment ref="AV136" authorId="0">
      <text>
        <t>Site formula: (1973 wards and branches / stakes) - (current wards and branches / stakes)</t>
      </text>
    </comment>
    <comment ref="AW136" authorId="0">
      <text>
        <t>Site formula: Official membership / wards and branches</t>
      </text>
    </comment>
    <comment ref="AX136" authorId="0">
      <text>
        <t>Site formula: (Current members per ward and branch) - (1980 members per ward and branch)</t>
      </text>
    </comment>
    <comment ref="E137" authorId="0">
      <text>
        <t>Site formula: Official membership - prior-year official membership</t>
      </text>
    </comment>
    <comment ref="F137" authorId="0">
      <text>
        <t>Site formula: Official net growth / prior-year official membership</t>
      </text>
    </comment>
    <comment ref="G137" authorId="0">
      <text>
        <t>Site formula: (Official net growth - prior-year net growth) / prior-year net growth</t>
      </text>
    </comment>
    <comment ref="J137" authorId="0">
      <text>
        <t>Site formula: Children of record from 8 years prior * current CoR baptism rate</t>
      </text>
    </comment>
    <comment ref="K137" authorId="0">
      <text>
        <t>Site formula: (Children of record - prior-year children of record) / prior-year children of record</t>
      </text>
    </comment>
    <comment ref="L137" authorId="0">
      <text>
        <t>Site formula: Children-of-record baptisms / official net growth</t>
      </text>
    </comment>
    <comment ref="M137" authorId="0">
      <text>
        <t>Site formula: Prior-year CoR baptism rate - 0.0002</t>
      </text>
    </comment>
    <comment ref="N137" authorId="0">
      <text>
        <t>Site formula: (CoR 8 years prior - CoR baptisms) / CoR 8 years prior</t>
      </text>
    </comment>
    <comment ref="P137" authorId="0">
      <text>
        <t>Site formula: (Converts - prior-year converts) / prior-year converts</t>
      </text>
    </comment>
    <comment ref="Q137" authorId="0">
      <text>
        <t>Site formula: Converts + children-of-record baptisms</t>
      </text>
    </comment>
    <comment ref="R137" authorId="0">
      <text>
        <t>Site formula: (Current attrition - prior-year attrition) / prior-year attrition</t>
      </text>
    </comment>
    <comment ref="S137" authorId="0">
      <text>
        <t>Site formula: Membership increase - official net growth</t>
      </text>
    </comment>
    <comment ref="T137" authorId="0">
      <text>
        <t>Site formula: (Full-time missionaries - prior-year full-time missionaries) / prior-year full-time missionaries</t>
      </text>
    </comment>
    <comment ref="V137" authorId="0">
      <text>
        <t>Site formula: Full-time missionaries / official membership</t>
      </text>
    </comment>
    <comment ref="W137" authorId="0">
      <text>
        <t>Site formula: (Conv / Missionary - prior-year Conv / Missionary) / prior-year Conv / Missionary</t>
      </text>
    </comment>
    <comment ref="X137" authorId="0">
      <text>
        <t>Site formula: Converts / full-time missionaries</t>
      </text>
    </comment>
    <comment ref="Y137" authorId="0">
      <text>
        <t>Site formula: Official net growth / full-time missionaries</t>
      </text>
    </comment>
    <comment ref="Z137" authorId="0">
      <text>
        <t>Site formula: Membership increase / full-time missionaries</t>
      </text>
    </comment>
    <comment ref="AG137" authorId="0">
      <text>
        <t>Site formula: (Stakes - prior-year stakes) / prior-year stakes</t>
      </text>
    </comment>
    <comment ref="AO137" authorId="0">
      <text>
        <t>Site formula: (Wards and branches - prior-year wards and branches) / prior-year wards and branches</t>
      </text>
    </comment>
    <comment ref="AU137" authorId="0">
      <text>
        <t>Site formula: Wards and branches / stakes</t>
      </text>
    </comment>
    <comment ref="AV137" authorId="0">
      <text>
        <t>Site formula: (1973 wards and branches / stakes) - (current wards and branches / stakes)</t>
      </text>
    </comment>
    <comment ref="AW137" authorId="0">
      <text>
        <t>Site formula: Official membership / wards and branches</t>
      </text>
    </comment>
    <comment ref="AX137" authorId="0">
      <text>
        <t>Site formula: (Current members per ward and branch) - (1980 members per ward and branch)</t>
      </text>
    </comment>
    <comment ref="E138" authorId="0">
      <text>
        <t>Site formula: Official membership - prior-year official membership</t>
      </text>
    </comment>
    <comment ref="F138" authorId="0">
      <text>
        <t>Site formula: Official net growth / prior-year official membership</t>
      </text>
    </comment>
    <comment ref="G138" authorId="0">
      <text>
        <t>Site formula: (Official net growth - prior-year net growth) / prior-year net growth</t>
      </text>
    </comment>
    <comment ref="J138" authorId="0">
      <text>
        <t>Site formula: Children of record from 8 years prior * current CoR baptism rate</t>
      </text>
    </comment>
    <comment ref="K138" authorId="0">
      <text>
        <t>Site formula: (Children of record - prior-year children of record) / prior-year children of record</t>
      </text>
    </comment>
    <comment ref="L138" authorId="0">
      <text>
        <t>Site formula: Children-of-record baptisms / official net growth</t>
      </text>
    </comment>
    <comment ref="M138" authorId="0">
      <text>
        <t>Site formula: Prior-year CoR baptism rate - 0.0002</t>
      </text>
    </comment>
    <comment ref="N138" authorId="0">
      <text>
        <t>Site formula: (CoR 8 years prior - CoR baptisms) / CoR 8 years prior</t>
      </text>
    </comment>
    <comment ref="P138" authorId="0">
      <text>
        <t>Site formula: (Converts - prior-year converts) / prior-year converts</t>
      </text>
    </comment>
    <comment ref="Q138" authorId="0">
      <text>
        <t>Site formula: Converts + children-of-record baptisms</t>
      </text>
    </comment>
    <comment ref="R138" authorId="0">
      <text>
        <t>Site formula: (Current attrition - prior-year attrition) / prior-year attrition</t>
      </text>
    </comment>
    <comment ref="S138" authorId="0">
      <text>
        <t>Site formula: Membership increase - official net growth</t>
      </text>
    </comment>
    <comment ref="T138" authorId="0">
      <text>
        <t>Site formula: (Full-time missionaries - prior-year full-time missionaries) / prior-year full-time missionaries</t>
      </text>
    </comment>
    <comment ref="U138" authorId="0">
      <text>
        <t>Site formula: round(AD139*(AC138+AC139)/2,0)</t>
      </text>
    </comment>
    <comment ref="V138" authorId="0">
      <text>
        <t>Site formula: Full-time missionaries / official membership</t>
      </text>
    </comment>
    <comment ref="W138" authorId="0">
      <text>
        <t>Site formula: (Conv / Missionary - prior-year Conv / Missionary) / prior-year Conv / Missionary</t>
      </text>
    </comment>
    <comment ref="X138" authorId="0">
      <text>
        <t>Site formula: Converts / full-time missionaries</t>
      </text>
    </comment>
    <comment ref="Y138" authorId="0">
      <text>
        <t>Site formula: Official net growth / full-time missionaries</t>
      </text>
    </comment>
    <comment ref="Z138" authorId="0">
      <text>
        <t>Site formula: Membership increase / full-time missionaries</t>
      </text>
    </comment>
    <comment ref="AG138" authorId="0">
      <text>
        <t>Site formula: (Stakes - prior-year stakes) / prior-year stakes</t>
      </text>
    </comment>
    <comment ref="AO138" authorId="0">
      <text>
        <t>Site formula: (Wards and branches - prior-year wards and branches) / prior-year wards and branches</t>
      </text>
    </comment>
    <comment ref="AU138" authorId="0">
      <text>
        <t>Site formula: Wards and branches / stakes</t>
      </text>
    </comment>
    <comment ref="AV138" authorId="0">
      <text>
        <t>Site formula: (1973 wards and branches / stakes) - (current wards and branches / stakes)</t>
      </text>
    </comment>
    <comment ref="AW138" authorId="0">
      <text>
        <t>Site formula: Official membership / wards and branches</t>
      </text>
    </comment>
    <comment ref="AX138" authorId="0">
      <text>
        <t>Site formula: (Current members per ward and branch) - (1980 members per ward and branch)</t>
      </text>
    </comment>
    <comment ref="E139" authorId="0">
      <text>
        <t>Site formula: Official membership - prior-year official membership</t>
      </text>
    </comment>
    <comment ref="F139" authorId="0">
      <text>
        <t>Site formula: Official net growth / prior-year official membership</t>
      </text>
    </comment>
    <comment ref="G139" authorId="0">
      <text>
        <t>Site formula: (Official net growth - prior-year net growth) / prior-year net growth</t>
      </text>
    </comment>
    <comment ref="J139" authorId="0">
      <text>
        <t>Site formula: Children of record from 8 years prior * current CoR baptism rate</t>
      </text>
    </comment>
    <comment ref="K139" authorId="0">
      <text>
        <t>Site formula: (Children of record - prior-year children of record) / prior-year children of record</t>
      </text>
    </comment>
    <comment ref="L139" authorId="0">
      <text>
        <t>Site formula: Children-of-record baptisms / official net growth</t>
      </text>
    </comment>
    <comment ref="M139" authorId="0">
      <text>
        <t>Site formula: Prior-year CoR baptism rate - 0.0002</t>
      </text>
    </comment>
    <comment ref="N139" authorId="0">
      <text>
        <t>Site formula: (CoR 8 years prior - CoR baptisms) / CoR 8 years prior</t>
      </text>
    </comment>
    <comment ref="P139" authorId="0">
      <text>
        <t>Site formula: (Converts - prior-year converts) / prior-year converts</t>
      </text>
    </comment>
    <comment ref="Q139" authorId="0">
      <text>
        <t>Site formula: Converts + children-of-record baptisms</t>
      </text>
    </comment>
    <comment ref="R139" authorId="0">
      <text>
        <t>Site formula: (Current attrition - prior-year attrition) / prior-year attrition</t>
      </text>
    </comment>
    <comment ref="S139" authorId="0">
      <text>
        <t>Site formula: Membership increase - official net growth</t>
      </text>
    </comment>
    <comment ref="T139" authorId="0">
      <text>
        <t>Site formula: (Full-time missionaries - prior-year full-time missionaries) / prior-year full-time missionaries</t>
      </text>
    </comment>
    <comment ref="V139" authorId="0">
      <text>
        <t>Site formula: Full-time missionaries / official membership</t>
      </text>
    </comment>
    <comment ref="W139" authorId="0">
      <text>
        <t>Site formula: (Conv / Missionary - prior-year Conv / Missionary) / prior-year Conv / Missionary</t>
      </text>
    </comment>
    <comment ref="X139" authorId="0">
      <text>
        <t>Site formula: Converts / full-time missionaries</t>
      </text>
    </comment>
    <comment ref="Y139" authorId="0">
      <text>
        <t>Site formula: Official net growth / full-time missionaries</t>
      </text>
    </comment>
    <comment ref="Z139" authorId="0">
      <text>
        <t>Site formula: Membership increase / full-time missionaries</t>
      </text>
    </comment>
    <comment ref="AG139" authorId="0">
      <text>
        <t>Site formula: (Stakes - prior-year stakes) / prior-year stakes</t>
      </text>
    </comment>
    <comment ref="AO139" authorId="0">
      <text>
        <t>Site formula: (Wards and branches - prior-year wards and branches) / prior-year wards and branches</t>
      </text>
    </comment>
    <comment ref="AU139" authorId="0">
      <text>
        <t>Site formula: Wards and branches / stakes</t>
      </text>
    </comment>
    <comment ref="AV139" authorId="0">
      <text>
        <t>Site formula: (1973 wards and branches / stakes) - (current wards and branches / stakes)</t>
      </text>
    </comment>
    <comment ref="AW139" authorId="0">
      <text>
        <t>Site formula: Official membership / wards and branches</t>
      </text>
    </comment>
    <comment ref="AX139" authorId="0">
      <text>
        <t>Site formula: (Current members per ward and branch) - (1980 members per ward and branch)</t>
      </text>
    </comment>
    <comment ref="E140" authorId="0">
      <text>
        <t>Site formula: Official membership - prior-year official membership</t>
      </text>
    </comment>
    <comment ref="F140" authorId="0">
      <text>
        <t>Site formula: Official net growth / prior-year official membership</t>
      </text>
    </comment>
    <comment ref="G140" authorId="0">
      <text>
        <t>Site formula: (Official net growth - prior-year net growth) / prior-year net growth</t>
      </text>
    </comment>
    <comment ref="J140" authorId="0">
      <text>
        <t>Site formula: Children of record from 8 years prior * current CoR baptism rate</t>
      </text>
    </comment>
    <comment ref="K140" authorId="0">
      <text>
        <t>Site formula: (Children of record - prior-year children of record) / prior-year children of record</t>
      </text>
    </comment>
    <comment ref="L140" authorId="0">
      <text>
        <t>Site formula: Children-of-record baptisms / official net growth</t>
      </text>
    </comment>
    <comment ref="M140" authorId="0">
      <text>
        <t>Site formula: Prior-year CoR baptism rate - 0.0002</t>
      </text>
    </comment>
    <comment ref="N140" authorId="0">
      <text>
        <t>Site formula: (CoR 8 years prior - CoR baptisms) / CoR 8 years prior</t>
      </text>
    </comment>
    <comment ref="P140" authorId="0">
      <text>
        <t>Site formula: (Converts - prior-year converts) / prior-year converts</t>
      </text>
    </comment>
    <comment ref="Q140" authorId="0">
      <text>
        <t>Site formula: Converts + children-of-record baptisms</t>
      </text>
    </comment>
    <comment ref="R140" authorId="0">
      <text>
        <t>Site formula: (Current attrition - prior-year attrition) / prior-year attrition</t>
      </text>
    </comment>
    <comment ref="S140" authorId="0">
      <text>
        <t>Site formula: Membership increase - official net growth</t>
      </text>
    </comment>
    <comment ref="T140" authorId="0">
      <text>
        <t>Site formula: (Full-time missionaries - prior-year full-time missionaries) / prior-year full-time missionaries</t>
      </text>
    </comment>
    <comment ref="V140" authorId="0">
      <text>
        <t>Site formula: Full-time missionaries / official membership</t>
      </text>
    </comment>
    <comment ref="W140" authorId="0">
      <text>
        <t>Site formula: (Conv / Missionary - prior-year Conv / Missionary) / prior-year Conv / Missionary</t>
      </text>
    </comment>
    <comment ref="X140" authorId="0">
      <text>
        <t>Site formula: Converts / full-time missionaries</t>
      </text>
    </comment>
    <comment ref="Y140" authorId="0">
      <text>
        <t>Site formula: Official net growth / full-time missionaries</t>
      </text>
    </comment>
    <comment ref="Z140" authorId="0">
      <text>
        <t>Site formula: Membership increase / full-time missionaries</t>
      </text>
    </comment>
    <comment ref="AG140" authorId="0">
      <text>
        <t>Site formula: (Stakes - prior-year stakes) / prior-year stakes</t>
      </text>
    </comment>
    <comment ref="AO140" authorId="0">
      <text>
        <t>Site formula: (Wards and branches - prior-year wards and branches) / prior-year wards and branches</t>
      </text>
    </comment>
    <comment ref="AU140" authorId="0">
      <text>
        <t>Site formula: Wards and branches / stakes</t>
      </text>
    </comment>
    <comment ref="AV140" authorId="0">
      <text>
        <t>Site formula: (1973 wards and branches / stakes) - (current wards and branches / stakes)</t>
      </text>
    </comment>
    <comment ref="AW140" authorId="0">
      <text>
        <t>Site formula: Official membership / wards and branches</t>
      </text>
    </comment>
    <comment ref="AX140" authorId="0">
      <text>
        <t>Site formula: (Current members per ward and branch) - (1980 members per ward and branch)</t>
      </text>
    </comment>
    <comment ref="E141" authorId="0">
      <text>
        <t>Site formula: Official membership - prior-year official membership</t>
      </text>
    </comment>
    <comment ref="F141" authorId="0">
      <text>
        <t>Site formula: Official net growth / prior-year official membership</t>
      </text>
    </comment>
    <comment ref="G141" authorId="0">
      <text>
        <t>Site formula: (Official net growth - prior-year net growth) / prior-year net growth</t>
      </text>
    </comment>
    <comment ref="J141" authorId="0">
      <text>
        <t>Site formula: Children of record from 8 years prior * current CoR baptism rate</t>
      </text>
    </comment>
    <comment ref="K141" authorId="0">
      <text>
        <t>Site formula: (Children of record - prior-year children of record) / prior-year children of record</t>
      </text>
    </comment>
    <comment ref="L141" authorId="0">
      <text>
        <t>Site formula: Children-of-record baptisms / official net growth</t>
      </text>
    </comment>
    <comment ref="M141" authorId="0">
      <text>
        <t>Site formula: Prior-year CoR baptism rate - 0.0002</t>
      </text>
    </comment>
    <comment ref="N141" authorId="0">
      <text>
        <t>Site formula: (CoR 8 years prior - CoR baptisms) / CoR 8 years prior</t>
      </text>
    </comment>
    <comment ref="P141" authorId="0">
      <text>
        <t>Site formula: (Converts - prior-year converts) / prior-year converts</t>
      </text>
    </comment>
    <comment ref="Q141" authorId="0">
      <text>
        <t>Site formula: Converts + children-of-record baptisms</t>
      </text>
    </comment>
    <comment ref="R141" authorId="0">
      <text>
        <t>Site formula: (Current attrition - prior-year attrition) / prior-year attrition</t>
      </text>
    </comment>
    <comment ref="S141" authorId="0">
      <text>
        <t>Site formula: Membership increase - official net growth</t>
      </text>
    </comment>
    <comment ref="T141" authorId="0">
      <text>
        <t>Site formula: (Full-time missionaries - prior-year full-time missionaries) / prior-year full-time missionaries</t>
      </text>
    </comment>
    <comment ref="V141" authorId="0">
      <text>
        <t>Site formula: Full-time missionaries / official membership</t>
      </text>
    </comment>
    <comment ref="W141" authorId="0">
      <text>
        <t>Site formula: (Conv / Missionary - prior-year Conv / Missionary) / prior-year Conv / Missionary</t>
      </text>
    </comment>
    <comment ref="X141" authorId="0">
      <text>
        <t>Site formula: Converts / full-time missionaries</t>
      </text>
    </comment>
    <comment ref="Y141" authorId="0">
      <text>
        <t>Site formula: Official net growth / full-time missionaries</t>
      </text>
    </comment>
    <comment ref="Z141" authorId="0">
      <text>
        <t>Site formula: Membership increase / full-time missionaries</t>
      </text>
    </comment>
    <comment ref="AG141" authorId="0">
      <text>
        <t>Site formula: (Stakes - prior-year stakes) / prior-year stakes</t>
      </text>
    </comment>
    <comment ref="AO141" authorId="0">
      <text>
        <t>Site formula: (Wards and branches - prior-year wards and branches) / prior-year wards and branches</t>
      </text>
    </comment>
    <comment ref="AU141" authorId="0">
      <text>
        <t>Site formula: Wards and branches / stakes</t>
      </text>
    </comment>
    <comment ref="AV141" authorId="0">
      <text>
        <t>Site formula: (1973 wards and branches / stakes) - (current wards and branches / stakes)</t>
      </text>
    </comment>
    <comment ref="AW141" authorId="0">
      <text>
        <t>Site formula: Official membership / wards and branches</t>
      </text>
    </comment>
    <comment ref="AX141" authorId="0">
      <text>
        <t>Site formula: (Current members per ward and branch) - (1980 members per ward and branch)</t>
      </text>
    </comment>
    <comment ref="E142" authorId="0">
      <text>
        <t>Site formula: Official membership - prior-year official membership</t>
      </text>
    </comment>
    <comment ref="F142" authorId="0">
      <text>
        <t>Site formula: Official net growth / prior-year official membership</t>
      </text>
    </comment>
    <comment ref="G142" authorId="0">
      <text>
        <t>Site formula: (Official net growth - prior-year net growth) / prior-year net growth</t>
      </text>
    </comment>
    <comment ref="J142" authorId="0">
      <text>
        <t>Site formula: Children of record from 8 years prior * current CoR baptism rate</t>
      </text>
    </comment>
    <comment ref="K142" authorId="0">
      <text>
        <t>Site formula: (Children of record - prior-year children of record) / prior-year children of record</t>
      </text>
    </comment>
    <comment ref="L142" authorId="0">
      <text>
        <t>Site formula: Children-of-record baptisms / official net growth</t>
      </text>
    </comment>
    <comment ref="M142" authorId="0">
      <text>
        <t>Site formula: Prior-year CoR baptism rate - 0.0002</t>
      </text>
    </comment>
    <comment ref="N142" authorId="0">
      <text>
        <t>Site formula: (CoR 8 years prior - CoR baptisms) / CoR 8 years prior</t>
      </text>
    </comment>
    <comment ref="P142" authorId="0">
      <text>
        <t>Site formula: (Converts - prior-year converts) / prior-year converts</t>
      </text>
    </comment>
    <comment ref="Q142" authorId="0">
      <text>
        <t>Site formula: Converts + children-of-record baptisms</t>
      </text>
    </comment>
    <comment ref="R142" authorId="0">
      <text>
        <t>Site formula: (Current attrition - prior-year attrition) / prior-year attrition</t>
      </text>
    </comment>
    <comment ref="S142" authorId="0">
      <text>
        <t>Site formula: Membership increase - official net growth</t>
      </text>
    </comment>
    <comment ref="T142" authorId="0">
      <text>
        <t>Site formula: (Full-time missionaries - prior-year full-time missionaries) / prior-year full-time missionaries</t>
      </text>
    </comment>
    <comment ref="V142" authorId="0">
      <text>
        <t>Site formula: Full-time missionaries / official membership</t>
      </text>
    </comment>
    <comment ref="W142" authorId="0">
      <text>
        <t>Site formula: (Conv / Missionary - prior-year Conv / Missionary) / prior-year Conv / Missionary</t>
      </text>
    </comment>
    <comment ref="X142" authorId="0">
      <text>
        <t>Site formula: Converts / full-time missionaries</t>
      </text>
    </comment>
    <comment ref="Y142" authorId="0">
      <text>
        <t>Site formula: Official net growth / full-time missionaries</t>
      </text>
    </comment>
    <comment ref="Z142" authorId="0">
      <text>
        <t>Site formula: Membership increase / full-time missionaries</t>
      </text>
    </comment>
    <comment ref="AG142" authorId="0">
      <text>
        <t>Site formula: (Stakes - prior-year stakes) / prior-year stakes</t>
      </text>
    </comment>
    <comment ref="AN142" authorId="0">
      <text>
        <t>Site formula: D91/(AY91+AT91)</t>
      </text>
    </comment>
    <comment ref="AO142" authorId="0">
      <text>
        <t>Site formula: (Wards and branches - prior-year wards and branches) / prior-year wards and branches</t>
      </text>
    </comment>
    <comment ref="AU142" authorId="0">
      <text>
        <t>Site formula: Wards and branches / stakes</t>
      </text>
    </comment>
    <comment ref="AV142" authorId="0">
      <text>
        <t>Site formula: (1973 wards and branches / stakes) - (current wards and branches / stakes)</t>
      </text>
    </comment>
    <comment ref="AW142" authorId="0">
      <text>
        <t>Site formula: Official membership / wards and branches</t>
      </text>
    </comment>
    <comment ref="AX142" authorId="0">
      <text>
        <t>Site formula: (Current members per ward and branch) - (1980 members per ward and branch)</t>
      </text>
    </comment>
    <comment ref="E143" authorId="0">
      <text>
        <t>Site formula: Official membership - prior-year official membership</t>
      </text>
    </comment>
    <comment ref="F143" authorId="0">
      <text>
        <t>Site formula: Official net growth / prior-year official membership</t>
      </text>
    </comment>
    <comment ref="G143" authorId="0">
      <text>
        <t>Site formula: (Official net growth - prior-year net growth) / prior-year net growth</t>
      </text>
    </comment>
    <comment ref="J143" authorId="0">
      <text>
        <t>Site formula: Children of record from 8 years prior * current CoR baptism rate</t>
      </text>
    </comment>
    <comment ref="K143" authorId="0">
      <text>
        <t>Site formula: (Children of record - prior-year children of record) / prior-year children of record</t>
      </text>
    </comment>
    <comment ref="L143" authorId="0">
      <text>
        <t>Site formula: Children-of-record baptisms / official net growth</t>
      </text>
    </comment>
    <comment ref="M143" authorId="0">
      <text>
        <t>Site formula: Prior-year CoR baptism rate - 0.0002</t>
      </text>
    </comment>
    <comment ref="N143" authorId="0">
      <text>
        <t>Site formula: (CoR 8 years prior - CoR baptisms) / CoR 8 years prior</t>
      </text>
    </comment>
    <comment ref="P143" authorId="0">
      <text>
        <t>Site formula: (Converts - prior-year converts) / prior-year converts</t>
      </text>
    </comment>
    <comment ref="Q143" authorId="0">
      <text>
        <t>Site formula: Converts + children-of-record baptisms</t>
      </text>
    </comment>
    <comment ref="R143" authorId="0">
      <text>
        <t>Site formula: (Current attrition - prior-year attrition) / prior-year attrition</t>
      </text>
    </comment>
    <comment ref="S143" authorId="0">
      <text>
        <t>Site formula: Membership increase - official net growth</t>
      </text>
    </comment>
    <comment ref="T143" authorId="0">
      <text>
        <t>Site formula: (Full-time missionaries - prior-year full-time missionaries) / prior-year full-time missionaries</t>
      </text>
    </comment>
    <comment ref="V143" authorId="0">
      <text>
        <t>Site formula: Full-time missionaries / official membership</t>
      </text>
    </comment>
    <comment ref="W143" authorId="0">
      <text>
        <t>Site formula: (Conv / Missionary - prior-year Conv / Missionary) / prior-year Conv / Missionary</t>
      </text>
    </comment>
    <comment ref="X143" authorId="0">
      <text>
        <t>Site formula: Converts / full-time missionaries</t>
      </text>
    </comment>
    <comment ref="Y143" authorId="0">
      <text>
        <t>Site formula: Official net growth / full-time missionaries</t>
      </text>
    </comment>
    <comment ref="Z143" authorId="0">
      <text>
        <t>Site formula: Membership increase / full-time missionaries</t>
      </text>
    </comment>
    <comment ref="AG143" authorId="0">
      <text>
        <t>Site formula: (Stakes - prior-year stakes) / prior-year stakes</t>
      </text>
    </comment>
    <comment ref="AO143" authorId="0">
      <text>
        <t>Site formula: (Wards and branches - prior-year wards and branches) / prior-year wards and branches</t>
      </text>
    </comment>
    <comment ref="AU143" authorId="0">
      <text>
        <t>Site formula: Wards and branches / stakes</t>
      </text>
    </comment>
    <comment ref="AV143" authorId="0">
      <text>
        <t>Site formula: (1973 wards and branches / stakes) - (current wards and branches / stakes)</t>
      </text>
    </comment>
    <comment ref="AW143" authorId="0">
      <text>
        <t>Site formula: Official membership / wards and branches</t>
      </text>
    </comment>
    <comment ref="AX143" authorId="0">
      <text>
        <t>Site formula: (Current members per ward and branch) - (1980 members per ward and branch)</t>
      </text>
    </comment>
    <comment ref="BF143" authorId="0">
      <text>
        <t>Site formula: sum(CH90:CL90)</t>
      </text>
    </comment>
    <comment ref="BG143" authorId="0">
      <text>
        <t>Site formula: CE90/$D90</t>
      </text>
    </comment>
    <comment ref="BL143" authorId="0">
      <text>
        <t>Site formula: CO89-23824</t>
      </text>
    </comment>
    <comment ref="CD143" authorId="0">
      <text>
        <t>Site formula: round($N$143+((A144-$A$143)*($N$153-$N$143)/($A$153-$A$143)),4)</t>
      </text>
    </comment>
    <comment ref="DH143" authorId="0">
      <text>
        <t>Site formula: AR144</t>
      </text>
    </comment>
    <comment ref="E144" authorId="0">
      <text>
        <t>Site formula: Official membership - prior-year official membership</t>
      </text>
    </comment>
    <comment ref="F144" authorId="0">
      <text>
        <t>Site formula: Official net growth / prior-year official membership</t>
      </text>
    </comment>
    <comment ref="G144" authorId="0">
      <text>
        <t>Site formula: (Official net growth - prior-year net growth) / prior-year net growth</t>
      </text>
    </comment>
    <comment ref="J144" authorId="0">
      <text>
        <t>Site formula: Children of record from 8 years prior * current CoR baptism rate</t>
      </text>
    </comment>
    <comment ref="K144" authorId="0">
      <text>
        <t>Site formula: (Children of record - prior-year children of record) / prior-year children of record</t>
      </text>
    </comment>
    <comment ref="L144" authorId="0">
      <text>
        <t>Site formula: Children-of-record baptisms / official net growth</t>
      </text>
    </comment>
    <comment ref="M144" authorId="0">
      <text>
        <t>Site formula: Prior-year CoR baptism rate - 0.0002</t>
      </text>
    </comment>
    <comment ref="N144" authorId="0">
      <text>
        <t>Site formula: (CoR 8 years prior - CoR baptisms) / CoR 8 years prior</t>
      </text>
    </comment>
    <comment ref="P144" authorId="0">
      <text>
        <t>Site formula: (Converts - prior-year converts) / prior-year converts</t>
      </text>
    </comment>
    <comment ref="Q144" authorId="0">
      <text>
        <t>Site formula: Converts + children-of-record baptisms</t>
      </text>
    </comment>
    <comment ref="R144" authorId="0">
      <text>
        <t>Site formula: (Current attrition - prior-year attrition) / prior-year attrition</t>
      </text>
    </comment>
    <comment ref="S144" authorId="0">
      <text>
        <t>Site formula: Membership increase - official net growth</t>
      </text>
    </comment>
    <comment ref="T144" authorId="0">
      <text>
        <t>Site formula: (Full-time missionaries - prior-year full-time missionaries) / prior-year full-time missionaries</t>
      </text>
    </comment>
    <comment ref="V144" authorId="0">
      <text>
        <t>Site formula: Full-time missionaries / official membership</t>
      </text>
    </comment>
    <comment ref="W144" authorId="0">
      <text>
        <t>Site formula: (Conv / Missionary - prior-year Conv / Missionary) / prior-year Conv / Missionary</t>
      </text>
    </comment>
    <comment ref="X144" authorId="0">
      <text>
        <t>Site formula: Converts / full-time missionaries</t>
      </text>
    </comment>
    <comment ref="Y144" authorId="0">
      <text>
        <t>Site formula: Official net growth / full-time missionaries</t>
      </text>
    </comment>
    <comment ref="Z144" authorId="0">
      <text>
        <t>Site formula: Membership increase / full-time missionaries</t>
      </text>
    </comment>
    <comment ref="AG144" authorId="0">
      <text>
        <t>Site formula: (Stakes - prior-year stakes) / prior-year stakes</t>
      </text>
    </comment>
    <comment ref="AO144" authorId="0">
      <text>
        <t>Site formula: (Wards and branches - prior-year wards and branches) / prior-year wards and branches</t>
      </text>
    </comment>
    <comment ref="AU144" authorId="0">
      <text>
        <t>Site formula: Wards and branches / stakes</t>
      </text>
    </comment>
    <comment ref="AV144" authorId="0">
      <text>
        <t>Site formula: (1973 wards and branches / stakes) - (current wards and branches / stakes)</t>
      </text>
    </comment>
    <comment ref="AW144" authorId="0">
      <text>
        <t>Site formula: Official membership / wards and branches</t>
      </text>
    </comment>
    <comment ref="AX144" authorId="0">
      <text>
        <t>Site formula: (Current members per ward and branch) - (1980 members per ward and branch)</t>
      </text>
    </comment>
    <comment ref="BG144" authorId="0">
      <text>
        <t>Site formula: BV89/$D89</t>
      </text>
    </comment>
    <comment ref="E145" authorId="0">
      <text>
        <t>Site formula: Official membership - prior-year official membership</t>
      </text>
    </comment>
    <comment ref="F145" authorId="0">
      <text>
        <t>Site formula: Official net growth / prior-year official membership</t>
      </text>
    </comment>
    <comment ref="G145" authorId="0">
      <text>
        <t>Site formula: (Official net growth - prior-year net growth) / prior-year net growth</t>
      </text>
    </comment>
    <comment ref="J145" authorId="0">
      <text>
        <t>Site formula: Children of record from 8 years prior * current CoR baptism rate</t>
      </text>
    </comment>
    <comment ref="K145" authorId="0">
      <text>
        <t>Site formula: (Children of record - prior-year children of record) / prior-year children of record</t>
      </text>
    </comment>
    <comment ref="L145" authorId="0">
      <text>
        <t>Site formula: Children-of-record baptisms / official net growth</t>
      </text>
    </comment>
    <comment ref="M145" authorId="0">
      <text>
        <t>Site formula: Prior-year CoR baptism rate - 0.0002</t>
      </text>
    </comment>
    <comment ref="N145" authorId="0">
      <text>
        <t>Site formula: (CoR 8 years prior - CoR baptisms) / CoR 8 years prior</t>
      </text>
    </comment>
    <comment ref="P145" authorId="0">
      <text>
        <t>Site formula: (Converts - prior-year converts) / prior-year converts</t>
      </text>
    </comment>
    <comment ref="Q145" authorId="0">
      <text>
        <t>Site formula: Converts + children-of-record baptisms</t>
      </text>
    </comment>
    <comment ref="R145" authorId="0">
      <text>
        <t>Site formula: (Current attrition - prior-year attrition) / prior-year attrition</t>
      </text>
    </comment>
    <comment ref="S145" authorId="0">
      <text>
        <t>Site formula: Membership increase - official net growth</t>
      </text>
    </comment>
    <comment ref="T145" authorId="0">
      <text>
        <t>Site formula: (Full-time missionaries - prior-year full-time missionaries) / prior-year full-time missionaries</t>
      </text>
    </comment>
    <comment ref="V145" authorId="0">
      <text>
        <t>Site formula: Full-time missionaries / official membership</t>
      </text>
    </comment>
    <comment ref="W145" authorId="0">
      <text>
        <t>Site formula: (Conv / Missionary - prior-year Conv / Missionary) / prior-year Conv / Missionary</t>
      </text>
    </comment>
    <comment ref="X145" authorId="0">
      <text>
        <t>Site formula: Converts / full-time missionaries</t>
      </text>
    </comment>
    <comment ref="Y145" authorId="0">
      <text>
        <t>Site formula: Official net growth / full-time missionaries</t>
      </text>
    </comment>
    <comment ref="Z145" authorId="0">
      <text>
        <t>Site formula: Membership increase / full-time missionaries</t>
      </text>
    </comment>
    <comment ref="AG145" authorId="0">
      <text>
        <t>Site formula: (Stakes - prior-year stakes) / prior-year stakes</t>
      </text>
    </comment>
    <comment ref="AM145" authorId="0">
      <text>
        <t>Site formula: Year-over-year change in members per stake or district</t>
      </text>
    </comment>
    <comment ref="AN145" authorId="0">
      <text>
        <t>Site formula: Official membership / (stakes + districts)</t>
      </text>
    </comment>
    <comment ref="AO145" authorId="0">
      <text>
        <t>Site formula: (Wards and branches - prior-year wards and branches) / prior-year wards and branches</t>
      </text>
    </comment>
    <comment ref="AU145" authorId="0">
      <text>
        <t>Site formula: Wards and branches / stakes</t>
      </text>
    </comment>
    <comment ref="AV145" authorId="0">
      <text>
        <t>Site formula: (1973 wards and branches / stakes) - (current wards and branches / stakes)</t>
      </text>
    </comment>
    <comment ref="AW145" authorId="0">
      <text>
        <t>Site formula: Official membership / wards and branches</t>
      </text>
    </comment>
    <comment ref="AX145" authorId="0">
      <text>
        <t>Site formula: (Current members per ward and branch) - (1980 members per ward and branch)</t>
      </text>
    </comment>
    <comment ref="BK145" authorId="0">
      <text>
        <t>Site formula: BV88+CE88</t>
      </text>
    </comment>
    <comment ref="E146" authorId="0">
      <text>
        <t>Site formula: Official membership - prior-year official membership</t>
      </text>
    </comment>
    <comment ref="F146" authorId="0">
      <text>
        <t>Site formula: Official net growth / prior-year official membership</t>
      </text>
    </comment>
    <comment ref="G146" authorId="0">
      <text>
        <t>Site formula: (Official net growth - prior-year net growth) / prior-year net growth</t>
      </text>
    </comment>
    <comment ref="J146" authorId="0">
      <text>
        <t>Site formula: Children of record from 8 years prior * current CoR baptism rate</t>
      </text>
    </comment>
    <comment ref="K146" authorId="0">
      <text>
        <t>Site formula: (Children of record - prior-year children of record) / prior-year children of record</t>
      </text>
    </comment>
    <comment ref="L146" authorId="0">
      <text>
        <t>Site formula: Children-of-record baptisms / official net growth</t>
      </text>
    </comment>
    <comment ref="M146" authorId="0">
      <text>
        <t>Site formula: Prior-year CoR baptism rate - 0.0002</t>
      </text>
    </comment>
    <comment ref="N146" authorId="0">
      <text>
        <t>Site formula: (CoR 8 years prior - CoR baptisms) / CoR 8 years prior</t>
      </text>
    </comment>
    <comment ref="P146" authorId="0">
      <text>
        <t>Site formula: (Converts - prior-year converts) / prior-year converts</t>
      </text>
    </comment>
    <comment ref="Q146" authorId="0">
      <text>
        <t>Site formula: Converts + children-of-record baptisms</t>
      </text>
    </comment>
    <comment ref="R146" authorId="0">
      <text>
        <t>Site formula: (Current attrition - prior-year attrition) / prior-year attrition</t>
      </text>
    </comment>
    <comment ref="S146" authorId="0">
      <text>
        <t>Site formula: Membership increase - official net growth</t>
      </text>
    </comment>
    <comment ref="T146" authorId="0">
      <text>
        <t>Site formula: (Full-time missionaries - prior-year full-time missionaries) / prior-year full-time missionaries</t>
      </text>
    </comment>
    <comment ref="V146" authorId="0">
      <text>
        <t>Site formula: Full-time missionaries / official membership</t>
      </text>
    </comment>
    <comment ref="W146" authorId="0">
      <text>
        <t>Site formula: (Conv / Missionary - prior-year Conv / Missionary) / prior-year Conv / Missionary</t>
      </text>
    </comment>
    <comment ref="X146" authorId="0">
      <text>
        <t>Site formula: Converts / full-time missionaries</t>
      </text>
    </comment>
    <comment ref="Y146" authorId="0">
      <text>
        <t>Site formula: Official net growth / full-time missionaries</t>
      </text>
    </comment>
    <comment ref="Z146" authorId="0">
      <text>
        <t>Site formula: Membership increase / full-time missionaries</t>
      </text>
    </comment>
    <comment ref="AG146" authorId="0">
      <text>
        <t>Site formula: (Stakes - prior-year stakes) / prior-year stakes</t>
      </text>
    </comment>
    <comment ref="AJ146" authorId="0">
      <text>
        <t>Site formula: (Districts - prior-year districts) / prior-year districts</t>
      </text>
    </comment>
    <comment ref="AM146" authorId="0">
      <text>
        <t>Site formula: Year-over-year change in members per stake or district</t>
      </text>
    </comment>
    <comment ref="AN146" authorId="0">
      <text>
        <t>Site formula: Official membership / (stakes + districts)</t>
      </text>
    </comment>
    <comment ref="AO146" authorId="0">
      <text>
        <t>Site formula: (Wards and branches - prior-year wards and branches) / prior-year wards and branches</t>
      </text>
    </comment>
    <comment ref="AU146" authorId="0">
      <text>
        <t>Site formula: Wards and branches / stakes</t>
      </text>
    </comment>
    <comment ref="AV146" authorId="0">
      <text>
        <t>Site formula: (1973 wards and branches / stakes) - (current wards and branches / stakes)</t>
      </text>
    </comment>
    <comment ref="AW146" authorId="0">
      <text>
        <t>Site formula: Official membership / wards and branches</t>
      </text>
    </comment>
    <comment ref="AX146" authorId="0">
      <text>
        <t>Site formula: (Current members per ward and branch) - (1980 members per ward and branch)</t>
      </text>
    </comment>
    <comment ref="E147" authorId="0">
      <text>
        <t>Site formula: Official membership - prior-year official membership</t>
      </text>
    </comment>
    <comment ref="F147" authorId="0">
      <text>
        <t>Site formula: Official net growth / prior-year official membership</t>
      </text>
    </comment>
    <comment ref="G147" authorId="0">
      <text>
        <t>Site formula: (Official net growth - prior-year net growth) / prior-year net growth</t>
      </text>
    </comment>
    <comment ref="J147" authorId="0">
      <text>
        <t>Site formula: Children of record from 8 years prior * current CoR baptism rate</t>
      </text>
    </comment>
    <comment ref="K147" authorId="0">
      <text>
        <t>Site formula: (Children of record - prior-year children of record) / prior-year children of record</t>
      </text>
    </comment>
    <comment ref="L147" authorId="0">
      <text>
        <t>Site formula: Children-of-record baptisms / official net growth</t>
      </text>
    </comment>
    <comment ref="M147" authorId="0">
      <text>
        <t>Site formula: Prior-year CoR baptism rate - 0.0002</t>
      </text>
    </comment>
    <comment ref="N147" authorId="0">
      <text>
        <t>Site formula: (CoR 8 years prior - CoR baptisms) / CoR 8 years prior</t>
      </text>
    </comment>
    <comment ref="P147" authorId="0">
      <text>
        <t>Site formula: (Converts - prior-year converts) / prior-year converts</t>
      </text>
    </comment>
    <comment ref="Q147" authorId="0">
      <text>
        <t>Site formula: Converts + children-of-record baptisms</t>
      </text>
    </comment>
    <comment ref="R147" authorId="0">
      <text>
        <t>Site formula: (Current attrition - prior-year attrition) / prior-year attrition</t>
      </text>
    </comment>
    <comment ref="S147" authorId="0">
      <text>
        <t>Site formula: Membership increase - official net growth</t>
      </text>
    </comment>
    <comment ref="T147" authorId="0">
      <text>
        <t>Site formula: (Full-time missionaries - prior-year full-time missionaries) / prior-year full-time missionaries</t>
      </text>
    </comment>
    <comment ref="V147" authorId="0">
      <text>
        <t>Site formula: Full-time missionaries / official membership</t>
      </text>
    </comment>
    <comment ref="W147" authorId="0">
      <text>
        <t>Site formula: (Conv / Missionary - prior-year Conv / Missionary) / prior-year Conv / Missionary</t>
      </text>
    </comment>
    <comment ref="X147" authorId="0">
      <text>
        <t>Site formula: Converts / full-time missionaries</t>
      </text>
    </comment>
    <comment ref="Y147" authorId="0">
      <text>
        <t>Site formula: Official net growth / full-time missionaries</t>
      </text>
    </comment>
    <comment ref="Z147" authorId="0">
      <text>
        <t>Site formula: Membership increase / full-time missionaries</t>
      </text>
    </comment>
    <comment ref="AG147" authorId="0">
      <text>
        <t>Site formula: (Stakes - prior-year stakes) / prior-year stakes</t>
      </text>
    </comment>
    <comment ref="AJ147" authorId="0">
      <text>
        <t>Site formula: (Districts - prior-year districts) / prior-year districts</t>
      </text>
    </comment>
    <comment ref="AM147" authorId="0">
      <text>
        <t>Site formula: Year-over-year change in members per stake or district</t>
      </text>
    </comment>
    <comment ref="AN147" authorId="0">
      <text>
        <t>Site formula: Official membership / (stakes + districts)</t>
      </text>
    </comment>
    <comment ref="AO147" authorId="0">
      <text>
        <t>Site formula: (Wards and branches - prior-year wards and branches) / prior-year wards and branches</t>
      </text>
    </comment>
    <comment ref="AU147" authorId="0">
      <text>
        <t>Site formula: Wards and branches / stakes</t>
      </text>
    </comment>
    <comment ref="AV147" authorId="0">
      <text>
        <t>Site formula: (1973 wards and branches / stakes) - (current wards and branches / stakes)</t>
      </text>
    </comment>
    <comment ref="AW147" authorId="0">
      <text>
        <t>Site formula: Official membership / wards and branches</t>
      </text>
    </comment>
    <comment ref="AX147" authorId="0">
      <text>
        <t>Site formula: (Current members per ward and branch) - (1980 members per ward and branch)</t>
      </text>
    </comment>
    <comment ref="CQ147" authorId="0">
      <text>
        <t>Site formula: AH148-(AE147*0.25)</t>
      </text>
    </comment>
    <comment ref="CR147" authorId="0">
      <text>
        <t>Site formula: round((AC148-AE148)*0.805,0)</t>
      </text>
    </comment>
    <comment ref="CS147" authorId="0">
      <text>
        <t>Site formula: AC148-AF148-AE148</t>
      </text>
    </comment>
    <comment ref="CU147" authorId="0">
      <text>
        <t>Site formula: round((AF148+AF147)*(AB148-AH148)/(AF148+AF147+AG148+(AG147/2)),0)</t>
      </text>
    </comment>
    <comment ref="CV147" authorId="0">
      <text>
        <t>Site formula: AB148-AH148-AI148</t>
      </text>
    </comment>
    <comment ref="E148" authorId="0">
      <text>
        <t>Site formula: Official membership - prior-year official membership</t>
      </text>
    </comment>
    <comment ref="F148" authorId="0">
      <text>
        <t>Site formula: Official net growth / prior-year official membership</t>
      </text>
    </comment>
    <comment ref="G148" authorId="0">
      <text>
        <t>Site formula: (Official net growth - prior-year net growth) / prior-year net growth</t>
      </text>
    </comment>
    <comment ref="J148" authorId="0">
      <text>
        <t>Site formula: Children of record from 8 years prior * current CoR baptism rate</t>
      </text>
    </comment>
    <comment ref="K148" authorId="0">
      <text>
        <t>Site formula: (Children of record - prior-year children of record) / prior-year children of record</t>
      </text>
    </comment>
    <comment ref="L148" authorId="0">
      <text>
        <t>Site formula: Children-of-record baptisms / official net growth</t>
      </text>
    </comment>
    <comment ref="M148" authorId="0">
      <text>
        <t>Site formula: Prior-year CoR baptism rate - 0.0002</t>
      </text>
    </comment>
    <comment ref="N148" authorId="0">
      <text>
        <t>Site formula: (CoR 8 years prior - CoR baptisms) / CoR 8 years prior</t>
      </text>
    </comment>
    <comment ref="P148" authorId="0">
      <text>
        <t>Site formula: (Converts - prior-year converts) / prior-year converts</t>
      </text>
    </comment>
    <comment ref="Q148" authorId="0">
      <text>
        <t>Site formula: Converts + children-of-record baptisms</t>
      </text>
    </comment>
    <comment ref="R148" authorId="0">
      <text>
        <t>Site formula: (Current attrition - prior-year attrition) / prior-year attrition</t>
      </text>
    </comment>
    <comment ref="S148" authorId="0">
      <text>
        <t>Site formula: Membership increase - official net growth</t>
      </text>
    </comment>
    <comment ref="T148" authorId="0">
      <text>
        <t>Site formula: (Full-time missionaries - prior-year full-time missionaries) / prior-year full-time missionaries</t>
      </text>
    </comment>
    <comment ref="V148" authorId="0">
      <text>
        <t>Site formula: Full-time missionaries / official membership</t>
      </text>
    </comment>
    <comment ref="W148" authorId="0">
      <text>
        <t>Site formula: (Conv / Missionary - prior-year Conv / Missionary) / prior-year Conv / Missionary</t>
      </text>
    </comment>
    <comment ref="X148" authorId="0">
      <text>
        <t>Site formula: Converts / full-time missionaries</t>
      </text>
    </comment>
    <comment ref="Y148" authorId="0">
      <text>
        <t>Site formula: Official net growth / full-time missionaries</t>
      </text>
    </comment>
    <comment ref="Z148" authorId="0">
      <text>
        <t>Site formula: Membership increase / full-time missionaries</t>
      </text>
    </comment>
    <comment ref="AG148" authorId="0">
      <text>
        <t>Site formula: (Stakes - prior-year stakes) / prior-year stakes</t>
      </text>
    </comment>
    <comment ref="AJ148" authorId="0">
      <text>
        <t>Site formula: (Districts - prior-year districts) / prior-year districts</t>
      </text>
    </comment>
    <comment ref="AM148" authorId="0">
      <text>
        <t>Site formula: Year-over-year change in members per stake or district</t>
      </text>
    </comment>
    <comment ref="AN148" authorId="0">
      <text>
        <t>Site formula: Official membership / (stakes + districts)</t>
      </text>
    </comment>
    <comment ref="AO148" authorId="0">
      <text>
        <t>Site formula: (Wards and branches - prior-year wards and branches) / prior-year wards and branches</t>
      </text>
    </comment>
    <comment ref="AU148" authorId="0">
      <text>
        <t>Site formula: Wards and branches / stakes</t>
      </text>
    </comment>
    <comment ref="AV148" authorId="0">
      <text>
        <t>Site formula: (1973 wards and branches / stakes) - (current wards and branches / stakes)</t>
      </text>
    </comment>
    <comment ref="AW148" authorId="0">
      <text>
        <t>Site formula: Official membership / wards and branches</t>
      </text>
    </comment>
    <comment ref="AX148" authorId="0">
      <text>
        <t>Site formula: (Current members per ward and branch) - (1980 members per ward and branch)</t>
      </text>
    </comment>
    <comment ref="CT148" authorId="0">
      <text>
        <t>Site formula: round(AY149*0.001,0)</t>
      </text>
    </comment>
    <comment ref="E149" authorId="0">
      <text>
        <t>Site formula: Official membership - prior-year official membership</t>
      </text>
    </comment>
    <comment ref="F149" authorId="0">
      <text>
        <t>Site formula: Official net growth / prior-year official membership</t>
      </text>
    </comment>
    <comment ref="G149" authorId="0">
      <text>
        <t>Site formula: (Official net growth - prior-year net growth) / prior-year net growth</t>
      </text>
    </comment>
    <comment ref="J149" authorId="0">
      <text>
        <t>Site formula: Children of record from 8 years prior * current CoR baptism rate</t>
      </text>
    </comment>
    <comment ref="K149" authorId="0">
      <text>
        <t>Site formula: (Children of record - prior-year children of record) / prior-year children of record</t>
      </text>
    </comment>
    <comment ref="L149" authorId="0">
      <text>
        <t>Site formula: Children-of-record baptisms / official net growth</t>
      </text>
    </comment>
    <comment ref="M149" authorId="0">
      <text>
        <t>Site formula: Prior-year CoR baptism rate - 0.0002</t>
      </text>
    </comment>
    <comment ref="N149" authorId="0">
      <text>
        <t>Site formula: (CoR 8 years prior - CoR baptisms) / CoR 8 years prior</t>
      </text>
    </comment>
    <comment ref="P149" authorId="0">
      <text>
        <t>Site formula: (Converts - prior-year converts) / prior-year converts</t>
      </text>
    </comment>
    <comment ref="Q149" authorId="0">
      <text>
        <t>Site formula: Converts + children-of-record baptisms</t>
      </text>
    </comment>
    <comment ref="R149" authorId="0">
      <text>
        <t>Site formula: (Current attrition - prior-year attrition) / prior-year attrition</t>
      </text>
    </comment>
    <comment ref="S149" authorId="0">
      <text>
        <t>Site formula: Membership increase - official net growth</t>
      </text>
    </comment>
    <comment ref="T149" authorId="0">
      <text>
        <t>Site formula: (Full-time missionaries - prior-year full-time missionaries) / prior-year full-time missionaries</t>
      </text>
    </comment>
    <comment ref="V149" authorId="0">
      <text>
        <t>Site formula: Full-time missionaries / official membership</t>
      </text>
    </comment>
    <comment ref="W149" authorId="0">
      <text>
        <t>Site formula: (Conv / Missionary - prior-year Conv / Missionary) / prior-year Conv / Missionary</t>
      </text>
    </comment>
    <comment ref="X149" authorId="0">
      <text>
        <t>Site formula: Converts / full-time missionaries</t>
      </text>
    </comment>
    <comment ref="Y149" authorId="0">
      <text>
        <t>Site formula: Official net growth / full-time missionaries</t>
      </text>
    </comment>
    <comment ref="Z149" authorId="0">
      <text>
        <t>Site formula: Membership increase / full-time missionaries</t>
      </text>
    </comment>
    <comment ref="AG149" authorId="0">
      <text>
        <t>Site formula: (Stakes - prior-year stakes) / prior-year stakes</t>
      </text>
    </comment>
    <comment ref="AJ149" authorId="0">
      <text>
        <t>Site formula: (Districts - prior-year districts) / prior-year districts</t>
      </text>
    </comment>
    <comment ref="AM149" authorId="0">
      <text>
        <t>Site formula: Year-over-year change in members per stake or district</t>
      </text>
    </comment>
    <comment ref="AN149" authorId="0">
      <text>
        <t>Site formula: Official membership / (stakes + districts)</t>
      </text>
    </comment>
    <comment ref="AO149" authorId="0">
      <text>
        <t>Site formula: (Wards and branches - prior-year wards and branches) / prior-year wards and branches</t>
      </text>
    </comment>
    <comment ref="AU149" authorId="0">
      <text>
        <t>Site formula: Wards and branches / stakes</t>
      </text>
    </comment>
    <comment ref="AV149" authorId="0">
      <text>
        <t>Site formula: (1973 wards and branches / stakes) - (current wards and branches / stakes)</t>
      </text>
    </comment>
    <comment ref="AW149" authorId="0">
      <text>
        <t>Site formula: Official membership / wards and branches</t>
      </text>
    </comment>
    <comment ref="AX149" authorId="0">
      <text>
        <t>Site formula: (Current members per ward and branch) - (1980 members per ward and branch)</t>
      </text>
    </comment>
    <comment ref="CK149" authorId="0">
      <text>
        <t>Site formula: B150-Y150</t>
      </text>
    </comment>
    <comment ref="CL149" authorId="0">
      <text>
        <t>Site formula: W150*285</t>
      </text>
    </comment>
    <comment ref="E150" authorId="0">
      <text>
        <t>Site formula: Official membership - prior-year official membership</t>
      </text>
    </comment>
    <comment ref="F150" authorId="0">
      <text>
        <t>Site formula: Official net growth / prior-year official membership</t>
      </text>
    </comment>
    <comment ref="G150" authorId="0">
      <text>
        <t>Site formula: (Official net growth - prior-year net growth) / prior-year net growth</t>
      </text>
    </comment>
    <comment ref="J150" authorId="0">
      <text>
        <t>Site formula: Children of record from 8 years prior * current CoR baptism rate</t>
      </text>
    </comment>
    <comment ref="K150" authorId="0">
      <text>
        <t>Site formula: (Children of record - prior-year children of record) / prior-year children of record</t>
      </text>
    </comment>
    <comment ref="L150" authorId="0">
      <text>
        <t>Site formula: Children-of-record baptisms / official net growth</t>
      </text>
    </comment>
    <comment ref="M150" authorId="0">
      <text>
        <t>Site formula: Prior-year CoR baptism rate - 0.0002</t>
      </text>
    </comment>
    <comment ref="N150" authorId="0">
      <text>
        <t>Site formula: (CoR 8 years prior - CoR baptisms) / CoR 8 years prior</t>
      </text>
    </comment>
    <comment ref="P150" authorId="0">
      <text>
        <t>Site formula: (Converts - prior-year converts) / prior-year converts</t>
      </text>
    </comment>
    <comment ref="Q150" authorId="0">
      <text>
        <t>Site formula: Converts + children-of-record baptisms</t>
      </text>
    </comment>
    <comment ref="R150" authorId="0">
      <text>
        <t>Site formula: (Current attrition - prior-year attrition) / prior-year attrition</t>
      </text>
    </comment>
    <comment ref="S150" authorId="0">
      <text>
        <t>Site formula: Membership increase - official net growth</t>
      </text>
    </comment>
    <comment ref="T150" authorId="0">
      <text>
        <t>Site formula: (Full-time missionaries - prior-year full-time missionaries) / prior-year full-time missionaries</t>
      </text>
    </comment>
    <comment ref="V150" authorId="0">
      <text>
        <t>Site formula: Full-time missionaries / official membership</t>
      </text>
    </comment>
    <comment ref="W150" authorId="0">
      <text>
        <t>Site formula: (Conv / Missionary - prior-year Conv / Missionary) / prior-year Conv / Missionary</t>
      </text>
    </comment>
    <comment ref="X150" authorId="0">
      <text>
        <t>Site formula: Converts / full-time missionaries</t>
      </text>
    </comment>
    <comment ref="Y150" authorId="0">
      <text>
        <t>Site formula: Official net growth / full-time missionaries</t>
      </text>
    </comment>
    <comment ref="Z150" authorId="0">
      <text>
        <t>Site formula: Membership increase / full-time missionaries</t>
      </text>
    </comment>
    <comment ref="AE150" authorId="0">
      <text>
        <t>Site formula: (All missionaries - prior-year all missionaries) / prior-year all missionaries</t>
      </text>
    </comment>
    <comment ref="AG150" authorId="0">
      <text>
        <t>Site formula: (Stakes - prior-year stakes) / prior-year stakes</t>
      </text>
    </comment>
    <comment ref="AJ150" authorId="0">
      <text>
        <t>Site formula: (Districts - prior-year districts) / prior-year districts</t>
      </text>
    </comment>
    <comment ref="AM150" authorId="0">
      <text>
        <t>Site formula: Year-over-year change in members per stake or district</t>
      </text>
    </comment>
    <comment ref="AN150" authorId="0">
      <text>
        <t>Site formula: Official membership / (stakes + districts)</t>
      </text>
    </comment>
    <comment ref="AO150" authorId="0">
      <text>
        <t>Site formula: (Wards and branches - prior-year wards and branches) / prior-year wards and branches</t>
      </text>
    </comment>
    <comment ref="AU150" authorId="0">
      <text>
        <t>Site formula: Wards and branches / stakes</t>
      </text>
    </comment>
    <comment ref="AV150" authorId="0">
      <text>
        <t>Site formula: (1973 wards and branches / stakes) - (current wards and branches / stakes)</t>
      </text>
    </comment>
    <comment ref="AW150" authorId="0">
      <text>
        <t>Site formula: Official membership / wards and branches</t>
      </text>
    </comment>
    <comment ref="AX150" authorId="0">
      <text>
        <t>Site formula: (Current members per ward and branch) - (1980 members per ward and branch)</t>
      </text>
    </comment>
    <comment ref="E151" authorId="0">
      <text>
        <t>Site formula: Official membership - prior-year official membership</t>
      </text>
    </comment>
    <comment ref="F151" authorId="0">
      <text>
        <t>Site formula: Official net growth / prior-year official membership</t>
      </text>
    </comment>
    <comment ref="G151" authorId="0">
      <text>
        <t>Site formula: (Official net growth - prior-year net growth) / prior-year net growth</t>
      </text>
    </comment>
    <comment ref="J151" authorId="0">
      <text>
        <t>Site formula: Children of record from 8 years prior * current CoR baptism rate</t>
      </text>
    </comment>
    <comment ref="K151" authorId="0">
      <text>
        <t>Site formula: (Children of record - prior-year children of record) / prior-year children of record</t>
      </text>
    </comment>
    <comment ref="L151" authorId="0">
      <text>
        <t>Site formula: Children-of-record baptisms / official net growth</t>
      </text>
    </comment>
    <comment ref="M151" authorId="0">
      <text>
        <t>Site formula: Prior-year CoR baptism rate - 0.0002</t>
      </text>
    </comment>
    <comment ref="N151" authorId="0">
      <text>
        <t>Site formula: (CoR 8 years prior - CoR baptisms) / CoR 8 years prior</t>
      </text>
    </comment>
    <comment ref="P151" authorId="0">
      <text>
        <t>Site formula: (Converts - prior-year converts) / prior-year converts</t>
      </text>
    </comment>
    <comment ref="Q151" authorId="0">
      <text>
        <t>Site formula: Converts + children-of-record baptisms</t>
      </text>
    </comment>
    <comment ref="R151" authorId="0">
      <text>
        <t>Site formula: (Current attrition - prior-year attrition) / prior-year attrition</t>
      </text>
    </comment>
    <comment ref="S151" authorId="0">
      <text>
        <t>Site formula: Membership increase - official net growth</t>
      </text>
    </comment>
    <comment ref="T151" authorId="0">
      <text>
        <t>Site formula: (Full-time missionaries - prior-year full-time missionaries) / prior-year full-time missionaries</t>
      </text>
    </comment>
    <comment ref="V151" authorId="0">
      <text>
        <t>Site formula: Full-time missionaries / official membership</t>
      </text>
    </comment>
    <comment ref="W151" authorId="0">
      <text>
        <t>Site formula: (Conv / Missionary - prior-year Conv / Missionary) / prior-year Conv / Missionary</t>
      </text>
    </comment>
    <comment ref="X151" authorId="0">
      <text>
        <t>Site formula: Converts / full-time missionaries</t>
      </text>
    </comment>
    <comment ref="Y151" authorId="0">
      <text>
        <t>Site formula: Official net growth / full-time missionaries</t>
      </text>
    </comment>
    <comment ref="Z151" authorId="0">
      <text>
        <t>Site formula: Membership increase / full-time missionaries</t>
      </text>
    </comment>
    <comment ref="AE151" authorId="0">
      <text>
        <t>Site formula: (All missionaries - prior-year all missionaries) / prior-year all missionaries</t>
      </text>
    </comment>
    <comment ref="AG151" authorId="0">
      <text>
        <t>Site formula: (Stakes - prior-year stakes) / prior-year stakes</t>
      </text>
    </comment>
    <comment ref="AJ151" authorId="0">
      <text>
        <t>Site formula: (Districts - prior-year districts) / prior-year districts</t>
      </text>
    </comment>
    <comment ref="AM151" authorId="0">
      <text>
        <t>Site formula: Year-over-year change in members per stake or district</t>
      </text>
    </comment>
    <comment ref="AN151" authorId="0">
      <text>
        <t>Site formula: Official membership / (stakes + districts)</t>
      </text>
    </comment>
    <comment ref="AO151" authorId="0">
      <text>
        <t>Site formula: (Wards and branches - prior-year wards and branches) / prior-year wards and branches</t>
      </text>
    </comment>
    <comment ref="AU151" authorId="0">
      <text>
        <t>Site formula: Wards and branches / stakes</t>
      </text>
    </comment>
    <comment ref="AV151" authorId="0">
      <text>
        <t>Site formula: (1973 wards and branches / stakes) - (current wards and branches / stakes)</t>
      </text>
    </comment>
    <comment ref="AW151" authorId="0">
      <text>
        <t>Site formula: Official membership / wards and branches</t>
      </text>
    </comment>
    <comment ref="AX151" authorId="0">
      <text>
        <t>Site formula: (Current members per ward and branch) - (1980 members per ward and branch)</t>
      </text>
    </comment>
    <comment ref="E152" authorId="0">
      <text>
        <t>Site formula: Official membership - prior-year official membership</t>
      </text>
    </comment>
    <comment ref="F152" authorId="0">
      <text>
        <t>Site formula: Official net growth / prior-year official membership</t>
      </text>
    </comment>
    <comment ref="G152" authorId="0">
      <text>
        <t>Site formula: (Official net growth - prior-year net growth) / prior-year net growth</t>
      </text>
    </comment>
    <comment ref="J152" authorId="0">
      <text>
        <t>Site formula: Children of record from 8 years prior * current CoR baptism rate</t>
      </text>
    </comment>
    <comment ref="K152" authorId="0">
      <text>
        <t>Site formula: (Children of record - prior-year children of record) / prior-year children of record</t>
      </text>
    </comment>
    <comment ref="L152" authorId="0">
      <text>
        <t>Site formula: Children-of-record baptisms / official net growth</t>
      </text>
    </comment>
    <comment ref="M152" authorId="0">
      <text>
        <t>Site formula: Prior-year CoR baptism rate - 0.0002</t>
      </text>
    </comment>
    <comment ref="N152" authorId="0">
      <text>
        <t>Site formula: (CoR 8 years prior - CoR baptisms) / CoR 8 years prior</t>
      </text>
    </comment>
    <comment ref="P152" authorId="0">
      <text>
        <t>Site formula: (Converts - prior-year converts) / prior-year converts</t>
      </text>
    </comment>
    <comment ref="Q152" authorId="0">
      <text>
        <t>Site formula: Converts + children-of-record baptisms</t>
      </text>
    </comment>
    <comment ref="R152" authorId="0">
      <text>
        <t>Site formula: (Current attrition - prior-year attrition) / prior-year attrition</t>
      </text>
    </comment>
    <comment ref="S152" authorId="0">
      <text>
        <t>Site formula: Membership increase - official net growth</t>
      </text>
    </comment>
    <comment ref="T152" authorId="0">
      <text>
        <t>Site formula: (Full-time missionaries - prior-year full-time missionaries) / prior-year full-time missionaries</t>
      </text>
    </comment>
    <comment ref="V152" authorId="0">
      <text>
        <t>Site formula: Full-time missionaries / official membership</t>
      </text>
    </comment>
    <comment ref="W152" authorId="0">
      <text>
        <t>Site formula: (Conv / Missionary - prior-year Conv / Missionary) / prior-year Conv / Missionary</t>
      </text>
    </comment>
    <comment ref="X152" authorId="0">
      <text>
        <t>Site formula: Converts / full-time missionaries</t>
      </text>
    </comment>
    <comment ref="Y152" authorId="0">
      <text>
        <t>Site formula: Official net growth / full-time missionaries</t>
      </text>
    </comment>
    <comment ref="Z152" authorId="0">
      <text>
        <t>Site formula: Membership increase / full-time missionaries</t>
      </text>
    </comment>
    <comment ref="AE152" authorId="0">
      <text>
        <t>Site formula: (All missionaries - prior-year all missionaries) / prior-year all missionaries</t>
      </text>
    </comment>
    <comment ref="AG152" authorId="0">
      <text>
        <t>Site formula: (Stakes - prior-year stakes) / prior-year stakes</t>
      </text>
    </comment>
    <comment ref="AJ152" authorId="0">
      <text>
        <t>Site formula: (Districts - prior-year districts) / prior-year districts</t>
      </text>
    </comment>
    <comment ref="AM152" authorId="0">
      <text>
        <t>Site formula: Year-over-year change in members per stake or district</t>
      </text>
    </comment>
    <comment ref="AN152" authorId="0">
      <text>
        <t>Site formula: Official membership / (stakes + districts)</t>
      </text>
    </comment>
    <comment ref="AO152" authorId="0">
      <text>
        <t>Site formula: (Wards and branches - prior-year wards and branches) / prior-year wards and branches</t>
      </text>
    </comment>
    <comment ref="AU152" authorId="0">
      <text>
        <t>Site formula: Wards and branches / stakes</t>
      </text>
    </comment>
    <comment ref="AV152" authorId="0">
      <text>
        <t>Site formula: (1973 wards and branches / stakes) - (current wards and branches / stakes)</t>
      </text>
    </comment>
    <comment ref="AW152" authorId="0">
      <text>
        <t>Site formula: Official membership / wards and branches</t>
      </text>
    </comment>
    <comment ref="AX152" authorId="0">
      <text>
        <t>Site formula: (Current members per ward and branch) - (1980 members per ward and branch)</t>
      </text>
    </comment>
    <comment ref="E153" authorId="0">
      <text>
        <t>Site formula: Official membership - prior-year official membership</t>
      </text>
    </comment>
    <comment ref="F153" authorId="0">
      <text>
        <t>Site formula: Official net growth / prior-year official membership</t>
      </text>
    </comment>
    <comment ref="G153" authorId="0">
      <text>
        <t>Site formula: (Official net growth - prior-year net growth) / prior-year net growth</t>
      </text>
    </comment>
    <comment ref="J153" authorId="0">
      <text>
        <t>Site formula: Children of record from 8 years prior * current CoR baptism rate</t>
      </text>
    </comment>
    <comment ref="K153" authorId="0">
      <text>
        <t>Site formula: (Children of record - prior-year children of record) / prior-year children of record</t>
      </text>
    </comment>
    <comment ref="L153" authorId="0">
      <text>
        <t>Site formula: Children-of-record baptisms / official net growth</t>
      </text>
    </comment>
    <comment ref="M153" authorId="0">
      <text>
        <t>Site formula: Prior-year CoR baptism rate - 0.0002</t>
      </text>
    </comment>
    <comment ref="N153" authorId="0">
      <text>
        <t>Site formula: (CoR 8 years prior - CoR baptisms) / CoR 8 years prior</t>
      </text>
    </comment>
    <comment ref="P153" authorId="0">
      <text>
        <t>Site formula: (Converts - prior-year converts) / prior-year converts</t>
      </text>
    </comment>
    <comment ref="Q153" authorId="0">
      <text>
        <t>Site formula: Converts + children-of-record baptisms</t>
      </text>
    </comment>
    <comment ref="R153" authorId="0">
      <text>
        <t>Site formula: (Current attrition - prior-year attrition) / prior-year attrition</t>
      </text>
    </comment>
    <comment ref="S153" authorId="0">
      <text>
        <t>Site formula: Membership increase - official net growth</t>
      </text>
    </comment>
    <comment ref="T153" authorId="0">
      <text>
        <t>Site formula: (Full-time missionaries - prior-year full-time missionaries) / prior-year full-time missionaries</t>
      </text>
    </comment>
    <comment ref="V153" authorId="0">
      <text>
        <t>Site formula: Full-time missionaries / official membership</t>
      </text>
    </comment>
    <comment ref="W153" authorId="0">
      <text>
        <t>Site formula: (Conv / Missionary - prior-year Conv / Missionary) / prior-year Conv / Missionary</t>
      </text>
    </comment>
    <comment ref="X153" authorId="0">
      <text>
        <t>Site formula: Converts / full-time missionaries</t>
      </text>
    </comment>
    <comment ref="Y153" authorId="0">
      <text>
        <t>Site formula: Official net growth / full-time missionaries</t>
      </text>
    </comment>
    <comment ref="Z153" authorId="0">
      <text>
        <t>Site formula: Membership increase / full-time missionaries</t>
      </text>
    </comment>
    <comment ref="AE153" authorId="0">
      <text>
        <t>Site formula: (All missionaries - prior-year all missionaries) / prior-year all missionaries</t>
      </text>
    </comment>
    <comment ref="AG153" authorId="0">
      <text>
        <t>Site formula: (Stakes - prior-year stakes) / prior-year stakes</t>
      </text>
    </comment>
    <comment ref="AJ153" authorId="0">
      <text>
        <t>Site formula: (Districts - prior-year districts) / prior-year districts</t>
      </text>
    </comment>
    <comment ref="AM153" authorId="0">
      <text>
        <t>Site formula: Year-over-year change in members per stake or district</t>
      </text>
    </comment>
    <comment ref="AN153" authorId="0">
      <text>
        <t>Site formula: Official membership / (stakes + districts)</t>
      </text>
    </comment>
    <comment ref="AO153" authorId="0">
      <text>
        <t>Site formula: (Wards and branches - prior-year wards and branches) / prior-year wards and branches</t>
      </text>
    </comment>
    <comment ref="AU153" authorId="0">
      <text>
        <t>Site formula: Wards and branches / stakes</t>
      </text>
    </comment>
    <comment ref="AV153" authorId="0">
      <text>
        <t>Site formula: (1973 wards and branches / stakes) - (current wards and branches / stakes)</t>
      </text>
    </comment>
    <comment ref="AW153" authorId="0">
      <text>
        <t>Site formula: Official membership / wards and branches</t>
      </text>
    </comment>
    <comment ref="AX153" authorId="0">
      <text>
        <t>Site formula: (Current members per ward and branch) - (1980 members per ward and branch)</t>
      </text>
    </comment>
    <comment ref="CC153" authorId="0">
      <text>
        <t>Site formula: ROUND(I154*K154/(1000*N154),2)</t>
      </text>
    </comment>
    <comment ref="CD153" authorId="0">
      <text>
        <t>Site formula: round($N$153+((A154-$A$153)*($N$163-$N$153)/($A$163-$A$153)),4)</t>
      </text>
    </comment>
    <comment ref="E154" authorId="0">
      <text>
        <t>Site formula: Official membership - prior-year official membership</t>
      </text>
    </comment>
    <comment ref="F154" authorId="0">
      <text>
        <t>Site formula: Official net growth / prior-year official membership</t>
      </text>
    </comment>
    <comment ref="G154" authorId="0">
      <text>
        <t>Site formula: (Official net growth - prior-year net growth) / prior-year net growth</t>
      </text>
    </comment>
    <comment ref="J154" authorId="0">
      <text>
        <t>Site formula: Children of record from 8 years prior * current CoR baptism rate</t>
      </text>
    </comment>
    <comment ref="K154" authorId="0">
      <text>
        <t>Site formula: (Children of record - prior-year children of record) / prior-year children of record</t>
      </text>
    </comment>
    <comment ref="L154" authorId="0">
      <text>
        <t>Site formula: Children-of-record baptisms / official net growth</t>
      </text>
    </comment>
    <comment ref="M154" authorId="0">
      <text>
        <t>Site formula: Prior-year CoR baptism rate - 0.0002</t>
      </text>
    </comment>
    <comment ref="N154" authorId="0">
      <text>
        <t>Site formula: (CoR 8 years prior - CoR baptisms) / CoR 8 years prior</t>
      </text>
    </comment>
    <comment ref="P154" authorId="0">
      <text>
        <t>Site formula: (Converts - prior-year converts) / prior-year converts</t>
      </text>
    </comment>
    <comment ref="Q154" authorId="0">
      <text>
        <t>Site formula: Converts + children-of-record baptisms</t>
      </text>
    </comment>
    <comment ref="R154" authorId="0">
      <text>
        <t>Site formula: (Current attrition - prior-year attrition) / prior-year attrition</t>
      </text>
    </comment>
    <comment ref="S154" authorId="0">
      <text>
        <t>Site formula: Membership increase - official net growth</t>
      </text>
    </comment>
    <comment ref="T154" authorId="0">
      <text>
        <t>Site formula: (Full-time missionaries - prior-year full-time missionaries) / prior-year full-time missionaries</t>
      </text>
    </comment>
    <comment ref="V154" authorId="0">
      <text>
        <t>Site formula: Full-time missionaries / official membership</t>
      </text>
    </comment>
    <comment ref="W154" authorId="0">
      <text>
        <t>Site formula: (Conv / Missionary - prior-year Conv / Missionary) / prior-year Conv / Missionary</t>
      </text>
    </comment>
    <comment ref="X154" authorId="0">
      <text>
        <t>Site formula: Converts / full-time missionaries</t>
      </text>
    </comment>
    <comment ref="Y154" authorId="0">
      <text>
        <t>Site formula: Official net growth / full-time missionaries</t>
      </text>
    </comment>
    <comment ref="Z154" authorId="0">
      <text>
        <t>Site formula: Membership increase / full-time missionaries</t>
      </text>
    </comment>
    <comment ref="AE154" authorId="0">
      <text>
        <t>Site formula: (All missionaries - prior-year all missionaries) / prior-year all missionaries</t>
      </text>
    </comment>
    <comment ref="AG154" authorId="0">
      <text>
        <t>Site formula: (Stakes - prior-year stakes) / prior-year stakes</t>
      </text>
    </comment>
    <comment ref="AJ154" authorId="0">
      <text>
        <t>Site formula: (Districts - prior-year districts) / prior-year districts</t>
      </text>
    </comment>
    <comment ref="AM154" authorId="0">
      <text>
        <t>Site formula: Year-over-year change in members per stake or district</t>
      </text>
    </comment>
    <comment ref="AN154" authorId="0">
      <text>
        <t>Site formula: Official membership / (stakes + districts)</t>
      </text>
    </comment>
    <comment ref="AO154" authorId="0">
      <text>
        <t>Site formula: (Wards and branches - prior-year wards and branches) / prior-year wards and branches</t>
      </text>
    </comment>
    <comment ref="AU154" authorId="0">
      <text>
        <t>Site formula: Wards and branches / stakes</t>
      </text>
    </comment>
    <comment ref="AV154" authorId="0">
      <text>
        <t>Site formula: (1973 wards and branches / stakes) - (current wards and branches / stakes)</t>
      </text>
    </comment>
    <comment ref="AW154" authorId="0">
      <text>
        <t>Site formula: Official membership / wards and branches</t>
      </text>
    </comment>
    <comment ref="AX154" authorId="0">
      <text>
        <t>Site formula: (Current members per ward and branch) - (1980 members per ward and branch)</t>
      </text>
    </comment>
    <comment ref="CC154" authorId="0">
      <text>
        <t>Site formula: ROUND(I155*B155*K155/(1000*B155*N155),2)</t>
      </text>
    </comment>
    <comment ref="E155" authorId="0">
      <text>
        <t>Site formula: Official membership - prior-year official membership</t>
      </text>
    </comment>
    <comment ref="F155" authorId="0">
      <text>
        <t>Site formula: Official net growth / prior-year official membership</t>
      </text>
    </comment>
    <comment ref="G155" authorId="0">
      <text>
        <t>Site formula: (Official net growth - prior-year net growth) / prior-year net growth</t>
      </text>
    </comment>
    <comment ref="J155" authorId="0">
      <text>
        <t>Site formula: Children of record from 8 years prior * current CoR baptism rate</t>
      </text>
    </comment>
    <comment ref="K155" authorId="0">
      <text>
        <t>Site formula: (Children of record - prior-year children of record) / prior-year children of record</t>
      </text>
    </comment>
    <comment ref="L155" authorId="0">
      <text>
        <t>Site formula: Children-of-record baptisms / official net growth</t>
      </text>
    </comment>
    <comment ref="M155" authorId="0">
      <text>
        <t>Site formula: Prior-year CoR baptism rate - 0.0002</t>
      </text>
    </comment>
    <comment ref="N155" authorId="0">
      <text>
        <t>Site formula: (CoR 8 years prior - CoR baptisms) / CoR 8 years prior</t>
      </text>
    </comment>
    <comment ref="P155" authorId="0">
      <text>
        <t>Site formula: (Converts - prior-year converts) / prior-year converts</t>
      </text>
    </comment>
    <comment ref="Q155" authorId="0">
      <text>
        <t>Site formula: Converts + children-of-record baptisms</t>
      </text>
    </comment>
    <comment ref="R155" authorId="0">
      <text>
        <t>Site formula: (Current attrition - prior-year attrition) / prior-year attrition</t>
      </text>
    </comment>
    <comment ref="S155" authorId="0">
      <text>
        <t>Site formula: Membership increase - official net growth</t>
      </text>
    </comment>
    <comment ref="T155" authorId="0">
      <text>
        <t>Site formula: (Full-time missionaries - prior-year full-time missionaries) / prior-year full-time missionaries</t>
      </text>
    </comment>
    <comment ref="V155" authorId="0">
      <text>
        <t>Site formula: Full-time missionaries / official membership</t>
      </text>
    </comment>
    <comment ref="W155" authorId="0">
      <text>
        <t>Site formula: (Conv / Missionary - prior-year Conv / Missionary) / prior-year Conv / Missionary</t>
      </text>
    </comment>
    <comment ref="X155" authorId="0">
      <text>
        <t>Site formula: Converts / full-time missionaries</t>
      </text>
    </comment>
    <comment ref="Y155" authorId="0">
      <text>
        <t>Site formula: Official net growth / full-time missionaries</t>
      </text>
    </comment>
    <comment ref="Z155" authorId="0">
      <text>
        <t>Site formula: Membership increase / full-time missionaries</t>
      </text>
    </comment>
    <comment ref="AE155" authorId="0">
      <text>
        <t>Site formula: (All missionaries - prior-year all missionaries) / prior-year all missionaries</t>
      </text>
    </comment>
    <comment ref="AG155" authorId="0">
      <text>
        <t>Site formula: (Stakes - prior-year stakes) / prior-year stakes</t>
      </text>
    </comment>
    <comment ref="AJ155" authorId="0">
      <text>
        <t>Site formula: (Districts - prior-year districts) / prior-year districts</t>
      </text>
    </comment>
    <comment ref="AM155" authorId="0">
      <text>
        <t>Site formula: Year-over-year change in members per stake or district</t>
      </text>
    </comment>
    <comment ref="AN155" authorId="0">
      <text>
        <t>Site formula: Official membership / (stakes + districts)</t>
      </text>
    </comment>
    <comment ref="AO155" authorId="0">
      <text>
        <t>Site formula: (Wards and branches - prior-year wards and branches) / prior-year wards and branches</t>
      </text>
    </comment>
    <comment ref="AU155" authorId="0">
      <text>
        <t>Site formula: Wards and branches / stakes</t>
      </text>
    </comment>
    <comment ref="AV155" authorId="0">
      <text>
        <t>Site formula: (1973 wards and branches / stakes) - (current wards and branches / stakes)</t>
      </text>
    </comment>
    <comment ref="AW155" authorId="0">
      <text>
        <t>Site formula: Official membership / wards and branches</t>
      </text>
    </comment>
    <comment ref="AX155" authorId="0">
      <text>
        <t>Site formula: (Current members per ward and branch) - (1980 members per ward and branch)</t>
      </text>
    </comment>
    <comment ref="E156" authorId="0">
      <text>
        <t>Site formula: Official membership - prior-year official membership</t>
      </text>
    </comment>
    <comment ref="F156" authorId="0">
      <text>
        <t>Site formula: Official net growth / prior-year official membership</t>
      </text>
    </comment>
    <comment ref="G156" authorId="0">
      <text>
        <t>Site formula: (Official net growth - prior-year net growth) / prior-year net growth</t>
      </text>
    </comment>
    <comment ref="J156" authorId="0">
      <text>
        <t>Site formula: Children of record from 8 years prior * current CoR baptism rate</t>
      </text>
    </comment>
    <comment ref="K156" authorId="0">
      <text>
        <t>Site formula: (Children of record - prior-year children of record) / prior-year children of record</t>
      </text>
    </comment>
    <comment ref="L156" authorId="0">
      <text>
        <t>Site formula: Children-of-record baptisms / official net growth</t>
      </text>
    </comment>
    <comment ref="M156" authorId="0">
      <text>
        <t>Site formula: Prior-year CoR baptism rate - 0.0002</t>
      </text>
    </comment>
    <comment ref="N156" authorId="0">
      <text>
        <t>Site formula: (CoR 8 years prior - CoR baptisms) / CoR 8 years prior</t>
      </text>
    </comment>
    <comment ref="P156" authorId="0">
      <text>
        <t>Site formula: (Converts - prior-year converts) / prior-year converts</t>
      </text>
    </comment>
    <comment ref="Q156" authorId="0">
      <text>
        <t>Site formula: Converts + children-of-record baptisms</t>
      </text>
    </comment>
    <comment ref="R156" authorId="0">
      <text>
        <t>Site formula: (Current attrition - prior-year attrition) / prior-year attrition</t>
      </text>
    </comment>
    <comment ref="S156" authorId="0">
      <text>
        <t>Site formula: Membership increase - official net growth</t>
      </text>
    </comment>
    <comment ref="T156" authorId="0">
      <text>
        <t>Site formula: (Full-time missionaries - prior-year full-time missionaries) / prior-year full-time missionaries</t>
      </text>
    </comment>
    <comment ref="V156" authorId="0">
      <text>
        <t>Site formula: Full-time missionaries / official membership</t>
      </text>
    </comment>
    <comment ref="W156" authorId="0">
      <text>
        <t>Site formula: (Conv / Missionary - prior-year Conv / Missionary) / prior-year Conv / Missionary</t>
      </text>
    </comment>
    <comment ref="X156" authorId="0">
      <text>
        <t>Site formula: Converts / full-time missionaries</t>
      </text>
    </comment>
    <comment ref="Y156" authorId="0">
      <text>
        <t>Site formula: Official net growth / full-time missionaries</t>
      </text>
    </comment>
    <comment ref="Z156" authorId="0">
      <text>
        <t>Site formula: Membership increase / full-time missionaries</t>
      </text>
    </comment>
    <comment ref="AE156" authorId="0">
      <text>
        <t>Site formula: (All missionaries - prior-year all missionaries) / prior-year all missionaries</t>
      </text>
    </comment>
    <comment ref="AG156" authorId="0">
      <text>
        <t>Site formula: (Stakes - prior-year stakes) / prior-year stakes</t>
      </text>
    </comment>
    <comment ref="AJ156" authorId="0">
      <text>
        <t>Site formula: (Districts - prior-year districts) / prior-year districts</t>
      </text>
    </comment>
    <comment ref="AM156" authorId="0">
      <text>
        <t>Site formula: Year-over-year change in members per stake or district</t>
      </text>
    </comment>
    <comment ref="AN156" authorId="0">
      <text>
        <t>Site formula: Official membership / (stakes + districts)</t>
      </text>
    </comment>
    <comment ref="AO156" authorId="0">
      <text>
        <t>Site formula: (Wards and branches - prior-year wards and branches) / prior-year wards and branches</t>
      </text>
    </comment>
    <comment ref="AU156" authorId="0">
      <text>
        <t>Site formula: Wards and branches / stakes</t>
      </text>
    </comment>
    <comment ref="AV156" authorId="0">
      <text>
        <t>Site formula: (1973 wards and branches / stakes) - (current wards and branches / stakes)</t>
      </text>
    </comment>
    <comment ref="AW156" authorId="0">
      <text>
        <t>Site formula: Official membership / wards and branches</t>
      </text>
    </comment>
    <comment ref="AX156" authorId="0">
      <text>
        <t>Site formula: (Current members per ward and branch) - (1980 members per ward and branch)</t>
      </text>
    </comment>
    <comment ref="BZ156" authorId="0">
      <text>
        <t>Site formula: round(((average(indirect("H"&amp;max(A157-1827-round(K157,0)-20,2)&amp;":H"&amp;max(A157-1827-round(K157,0),2)+min(round((A157-1827)/2,0),20)))+average(indirect("G"&amp;max(A157-1824-round(K157,0)-20,2)&amp;":G"&amp;max(A157-1824-round(K157,0),2)+min(round((A157-1824)/2,0),20)))+average(indirect("E"&amp;max(A157-1827-round(K157-(((3*K157/4)+8)/2),0)-20,2)&amp;":E"&amp;max(A157-1827-round(K157-(((3*K157/4)+8)/2),0),2)+min(round((A157-1827)/2,0),20))))*1000/average(B156:B157))*0.8,1)</t>
      </text>
    </comment>
    <comment ref="E157" authorId="0">
      <text>
        <t>Site formula: Official membership - prior-year official membership</t>
      </text>
    </comment>
    <comment ref="F157" authorId="0">
      <text>
        <t>Site formula: Official net growth / prior-year official membership</t>
      </text>
    </comment>
    <comment ref="G157" authorId="0">
      <text>
        <t>Site formula: (Official net growth - prior-year net growth) / prior-year net growth</t>
      </text>
    </comment>
    <comment ref="J157" authorId="0">
      <text>
        <t>Site formula: Children of record from 8 years prior * current CoR baptism rate</t>
      </text>
    </comment>
    <comment ref="K157" authorId="0">
      <text>
        <t>Site formula: (Children of record - prior-year children of record) / prior-year children of record</t>
      </text>
    </comment>
    <comment ref="L157" authorId="0">
      <text>
        <t>Site formula: Children-of-record baptisms / official net growth</t>
      </text>
    </comment>
    <comment ref="M157" authorId="0">
      <text>
        <t>Site formula: Prior-year CoR baptism rate - 0.0002</t>
      </text>
    </comment>
    <comment ref="N157" authorId="0">
      <text>
        <t>Site formula: (CoR 8 years prior - CoR baptisms) / CoR 8 years prior</t>
      </text>
    </comment>
    <comment ref="P157" authorId="0">
      <text>
        <t>Site formula: (Converts - prior-year converts) / prior-year converts</t>
      </text>
    </comment>
    <comment ref="Q157" authorId="0">
      <text>
        <t>Site formula: Converts + children-of-record baptisms</t>
      </text>
    </comment>
    <comment ref="R157" authorId="0">
      <text>
        <t>Site formula: (Current attrition - prior-year attrition) / prior-year attrition</t>
      </text>
    </comment>
    <comment ref="S157" authorId="0">
      <text>
        <t>Site formula: Membership increase - official net growth</t>
      </text>
    </comment>
    <comment ref="T157" authorId="0">
      <text>
        <t>Site formula: (Full-time missionaries - prior-year full-time missionaries) / prior-year full-time missionaries</t>
      </text>
    </comment>
    <comment ref="V157" authorId="0">
      <text>
        <t>Site formula: Full-time missionaries / official membership</t>
      </text>
    </comment>
    <comment ref="W157" authorId="0">
      <text>
        <t>Site formula: (Conv / Missionary - prior-year Conv / Missionary) / prior-year Conv / Missionary</t>
      </text>
    </comment>
    <comment ref="X157" authorId="0">
      <text>
        <t>Site formula: Converts / full-time missionaries</t>
      </text>
    </comment>
    <comment ref="Y157" authorId="0">
      <text>
        <t>Site formula: Official net growth / full-time missionaries</t>
      </text>
    </comment>
    <comment ref="Z157" authorId="0">
      <text>
        <t>Site formula: Membership increase / full-time missionaries</t>
      </text>
    </comment>
    <comment ref="AE157" authorId="0">
      <text>
        <t>Site formula: (All missionaries - prior-year all missionaries) / prior-year all missionaries</t>
      </text>
    </comment>
    <comment ref="AG157" authorId="0">
      <text>
        <t>Site formula: (Stakes - prior-year stakes) / prior-year stakes</t>
      </text>
    </comment>
    <comment ref="AJ157" authorId="0">
      <text>
        <t>Site formula: (Districts - prior-year districts) / prior-year districts</t>
      </text>
    </comment>
    <comment ref="AM157" authorId="0">
      <text>
        <t>Site formula: Year-over-year change in members per stake or district</t>
      </text>
    </comment>
    <comment ref="AN157" authorId="0">
      <text>
        <t>Site formula: Official membership / (stakes + districts)</t>
      </text>
    </comment>
    <comment ref="AO157" authorId="0">
      <text>
        <t>Site formula: (Wards and branches - prior-year wards and branches) / prior-year wards and branches</t>
      </text>
    </comment>
    <comment ref="AU157" authorId="0">
      <text>
        <t>Site formula: Wards and branches / stakes</t>
      </text>
    </comment>
    <comment ref="AV157" authorId="0">
      <text>
        <t>Site formula: (1973 wards and branches / stakes) - (current wards and branches / stakes)</t>
      </text>
    </comment>
    <comment ref="AW157" authorId="0">
      <text>
        <t>Site formula: Official membership / wards and branches</t>
      </text>
    </comment>
    <comment ref="AX157" authorId="0">
      <text>
        <t>Site formula: (Current members per ward and branch) - (1980 members per ward and branch)</t>
      </text>
    </comment>
    <comment ref="BA157" authorId="0">
      <text>
        <t>Site formula: sum(BY76:CC76)</t>
      </text>
    </comment>
    <comment ref="BF157" authorId="0">
      <text>
        <t>Site formula: sum(CH76:CL76)</t>
      </text>
    </comment>
    <comment ref="BK157" authorId="0">
      <text>
        <t>Site formula: CE76+BV76</t>
      </text>
    </comment>
    <comment ref="E158" authorId="0">
      <text>
        <t>Site formula: Official membership - prior-year official membership</t>
      </text>
    </comment>
    <comment ref="F158" authorId="0">
      <text>
        <t>Site formula: Official net growth / prior-year official membership</t>
      </text>
    </comment>
    <comment ref="G158" authorId="0">
      <text>
        <t>Site formula: (Official net growth - prior-year net growth) / prior-year net growth</t>
      </text>
    </comment>
    <comment ref="J158" authorId="0">
      <text>
        <t>Site formula: Children of record from 8 years prior * current CoR baptism rate</t>
      </text>
    </comment>
    <comment ref="K158" authorId="0">
      <text>
        <t>Site formula: (Children of record - prior-year children of record) / prior-year children of record</t>
      </text>
    </comment>
    <comment ref="L158" authorId="0">
      <text>
        <t>Site formula: Children-of-record baptisms / official net growth</t>
      </text>
    </comment>
    <comment ref="M158" authorId="0">
      <text>
        <t>Site formula: Prior-year CoR baptism rate - 0.0002</t>
      </text>
    </comment>
    <comment ref="N158" authorId="0">
      <text>
        <t>Site formula: (CoR 8 years prior - CoR baptisms) / CoR 8 years prior</t>
      </text>
    </comment>
    <comment ref="P158" authorId="0">
      <text>
        <t>Site formula: (Converts - prior-year converts) / prior-year converts</t>
      </text>
    </comment>
    <comment ref="Q158" authorId="0">
      <text>
        <t>Site formula: Converts + children-of-record baptisms</t>
      </text>
    </comment>
    <comment ref="R158" authorId="0">
      <text>
        <t>Site formula: (Current attrition - prior-year attrition) / prior-year attrition</t>
      </text>
    </comment>
    <comment ref="S158" authorId="0">
      <text>
        <t>Site formula: Membership increase - official net growth</t>
      </text>
    </comment>
    <comment ref="T158" authorId="0">
      <text>
        <t>Site formula: (Full-time missionaries - prior-year full-time missionaries) / prior-year full-time missionaries</t>
      </text>
    </comment>
    <comment ref="V158" authorId="0">
      <text>
        <t>Site formula: Full-time missionaries / official membership</t>
      </text>
    </comment>
    <comment ref="W158" authorId="0">
      <text>
        <t>Site formula: (Conv / Missionary - prior-year Conv / Missionary) / prior-year Conv / Missionary</t>
      </text>
    </comment>
    <comment ref="X158" authorId="0">
      <text>
        <t>Site formula: Converts / full-time missionaries</t>
      </text>
    </comment>
    <comment ref="Y158" authorId="0">
      <text>
        <t>Site formula: Official net growth / full-time missionaries</t>
      </text>
    </comment>
    <comment ref="Z158" authorId="0">
      <text>
        <t>Site formula: Membership increase / full-time missionaries</t>
      </text>
    </comment>
    <comment ref="AE158" authorId="0">
      <text>
        <t>Site formula: (All missionaries - prior-year all missionaries) / prior-year all missionaries</t>
      </text>
    </comment>
    <comment ref="AG158" authorId="0">
      <text>
        <t>Site formula: (Stakes - prior-year stakes) / prior-year stakes</t>
      </text>
    </comment>
    <comment ref="AJ158" authorId="0">
      <text>
        <t>Site formula: (Districts - prior-year districts) / prior-year districts</t>
      </text>
    </comment>
    <comment ref="AM158" authorId="0">
      <text>
        <t>Site formula: Year-over-year change in members per stake or district</t>
      </text>
    </comment>
    <comment ref="AN158" authorId="0">
      <text>
        <t>Site formula: Official membership / (stakes + districts)</t>
      </text>
    </comment>
    <comment ref="AO158" authorId="0">
      <text>
        <t>Site formula: (Wards and branches - prior-year wards and branches) / prior-year wards and branches</t>
      </text>
    </comment>
    <comment ref="AU158" authorId="0">
      <text>
        <t>Site formula: Wards and branches / stakes</t>
      </text>
    </comment>
    <comment ref="AV158" authorId="0">
      <text>
        <t>Site formula: (1973 wards and branches / stakes) - (current wards and branches / stakes)</t>
      </text>
    </comment>
    <comment ref="AW158" authorId="0">
      <text>
        <t>Site formula: Official membership / wards and branches</t>
      </text>
    </comment>
    <comment ref="AX158" authorId="0">
      <text>
        <t>Site formula: (Current members per ward and branch) - (1980 members per ward and branch)</t>
      </text>
    </comment>
    <comment ref="BB158" authorId="0">
      <text>
        <t>Site formula: BV75/$D75</t>
      </text>
    </comment>
    <comment ref="BG158" authorId="0">
      <text>
        <t>Site formula: CE75/$D75</t>
      </text>
    </comment>
    <comment ref="E159" authorId="0">
      <text>
        <t>Site formula: Official membership - prior-year official membership</t>
      </text>
    </comment>
    <comment ref="F159" authorId="0">
      <text>
        <t>Site formula: Official net growth / prior-year official membership</t>
      </text>
    </comment>
    <comment ref="G159" authorId="0">
      <text>
        <t>Site formula: (Official net growth - prior-year net growth) / prior-year net growth</t>
      </text>
    </comment>
    <comment ref="J159" authorId="0">
      <text>
        <t>Site formula: Children of record from 8 years prior * current CoR baptism rate</t>
      </text>
    </comment>
    <comment ref="K159" authorId="0">
      <text>
        <t>Site formula: (Children of record - prior-year children of record) / prior-year children of record</t>
      </text>
    </comment>
    <comment ref="L159" authorId="0">
      <text>
        <t>Site formula: Children-of-record baptisms / official net growth</t>
      </text>
    </comment>
    <comment ref="M159" authorId="0">
      <text>
        <t>Site formula: Prior-year CoR baptism rate - 0.0002</t>
      </text>
    </comment>
    <comment ref="N159" authorId="0">
      <text>
        <t>Site formula: (CoR 8 years prior - CoR baptisms) / CoR 8 years prior</t>
      </text>
    </comment>
    <comment ref="P159" authorId="0">
      <text>
        <t>Site formula: (Converts - prior-year converts) / prior-year converts</t>
      </text>
    </comment>
    <comment ref="Q159" authorId="0">
      <text>
        <t>Site formula: Converts + children-of-record baptisms</t>
      </text>
    </comment>
    <comment ref="R159" authorId="0">
      <text>
        <t>Site formula: (Current attrition - prior-year attrition) / prior-year attrition</t>
      </text>
    </comment>
    <comment ref="S159" authorId="0">
      <text>
        <t>Site formula: Membership increase - official net growth</t>
      </text>
    </comment>
    <comment ref="T159" authorId="0">
      <text>
        <t>Site formula: (Full-time missionaries - prior-year full-time missionaries) / prior-year full-time missionaries</t>
      </text>
    </comment>
    <comment ref="V159" authorId="0">
      <text>
        <t>Site formula: Full-time missionaries / official membership</t>
      </text>
    </comment>
    <comment ref="W159" authorId="0">
      <text>
        <t>Site formula: (Conv / Missionary - prior-year Conv / Missionary) / prior-year Conv / Missionary</t>
      </text>
    </comment>
    <comment ref="X159" authorId="0">
      <text>
        <t>Site formula: Converts / full-time missionaries</t>
      </text>
    </comment>
    <comment ref="Y159" authorId="0">
      <text>
        <t>Site formula: Official net growth / full-time missionaries</t>
      </text>
    </comment>
    <comment ref="Z159" authorId="0">
      <text>
        <t>Site formula: Membership increase / full-time missionaries</t>
      </text>
    </comment>
    <comment ref="AE159" authorId="0">
      <text>
        <t>Site formula: (All missionaries - prior-year all missionaries) / prior-year all missionaries</t>
      </text>
    </comment>
    <comment ref="AG159" authorId="0">
      <text>
        <t>Site formula: (Stakes - prior-year stakes) / prior-year stakes</t>
      </text>
    </comment>
    <comment ref="AJ159" authorId="0">
      <text>
        <t>Site formula: (Districts - prior-year districts) / prior-year districts</t>
      </text>
    </comment>
    <comment ref="AM159" authorId="0">
      <text>
        <t>Site formula: Year-over-year change in members per stake or district</t>
      </text>
    </comment>
    <comment ref="AN159" authorId="0">
      <text>
        <t>Site formula: Official membership / (stakes + districts)</t>
      </text>
    </comment>
    <comment ref="AO159" authorId="0">
      <text>
        <t>Site formula: (Wards and branches - prior-year wards and branches) / prior-year wards and branches</t>
      </text>
    </comment>
    <comment ref="AU159" authorId="0">
      <text>
        <t>Site formula: Wards and branches / stakes</t>
      </text>
    </comment>
    <comment ref="AV159" authorId="0">
      <text>
        <t>Site formula: (1973 wards and branches / stakes) - (current wards and branches / stakes)</t>
      </text>
    </comment>
    <comment ref="AW159" authorId="0">
      <text>
        <t>Site formula: Official membership / wards and branches</t>
      </text>
    </comment>
    <comment ref="AX159" authorId="0">
      <text>
        <t>Site formula: (Current members per ward and branch) - (1980 members per ward and branch)</t>
      </text>
    </comment>
    <comment ref="C160" authorId="0">
      <text>
        <t>Site formula: C72-1</t>
      </text>
    </comment>
    <comment ref="E160" authorId="0">
      <text>
        <t>Site formula: Official membership - prior-year official membership</t>
      </text>
    </comment>
    <comment ref="F160" authorId="0">
      <text>
        <t>Site formula: Official net growth / prior-year official membership</t>
      </text>
    </comment>
    <comment ref="G160" authorId="0">
      <text>
        <t>Site formula: (Official net growth - prior-year net growth) / prior-year net growth</t>
      </text>
    </comment>
    <comment ref="I160" authorId="0">
      <text>
        <t>Site formula: P$64+((P$74-P$64)/10)*9</t>
      </text>
    </comment>
    <comment ref="J160" authorId="0">
      <text>
        <t>Site formula: Children of record from 8 years prior * current CoR baptism rate</t>
      </text>
    </comment>
    <comment ref="K160" authorId="0">
      <text>
        <t>Site formula: (Children of record - prior-year children of record) / prior-year children of record</t>
      </text>
    </comment>
    <comment ref="L160" authorId="0">
      <text>
        <t>Site formula: Children-of-record baptisms / official net growth</t>
      </text>
    </comment>
    <comment ref="M160" authorId="0">
      <text>
        <t>Site formula: Prior-year CoR baptism rate - 0.0002</t>
      </text>
    </comment>
    <comment ref="N160" authorId="0">
      <text>
        <t>Site formula: (CoR 8 years prior - CoR baptisms) / CoR 8 years prior</t>
      </text>
    </comment>
    <comment ref="P160" authorId="0">
      <text>
        <t>Site formula: (Converts - prior-year converts) / prior-year converts</t>
      </text>
    </comment>
    <comment ref="Q160" authorId="0">
      <text>
        <t>Site formula: Converts + children-of-record baptisms</t>
      </text>
    </comment>
    <comment ref="R160" authorId="0">
      <text>
        <t>Site formula: (Current attrition - prior-year attrition) / prior-year attrition</t>
      </text>
    </comment>
    <comment ref="S160" authorId="0">
      <text>
        <t>Site formula: Membership increase - official net growth</t>
      </text>
    </comment>
    <comment ref="T160" authorId="0">
      <text>
        <t>Site formula: (Full-time missionaries - prior-year full-time missionaries) / prior-year full-time missionaries</t>
      </text>
    </comment>
    <comment ref="V160" authorId="0">
      <text>
        <t>Site formula: Full-time missionaries / official membership</t>
      </text>
    </comment>
    <comment ref="W160" authorId="0">
      <text>
        <t>Site formula: (Conv / Missionary - prior-year Conv / Missionary) / prior-year Conv / Missionary</t>
      </text>
    </comment>
    <comment ref="X160" authorId="0">
      <text>
        <t>Site formula: Converts / full-time missionaries</t>
      </text>
    </comment>
    <comment ref="Y160" authorId="0">
      <text>
        <t>Site formula: Official net growth / full-time missionaries</t>
      </text>
    </comment>
    <comment ref="Z160" authorId="0">
      <text>
        <t>Site formula: Membership increase / full-time missionaries</t>
      </text>
    </comment>
    <comment ref="AE160" authorId="0">
      <text>
        <t>Site formula: (All missionaries - prior-year all missionaries) / prior-year all missionaries</t>
      </text>
    </comment>
    <comment ref="AG160" authorId="0">
      <text>
        <t>Site formula: (Stakes - prior-year stakes) / prior-year stakes</t>
      </text>
    </comment>
    <comment ref="AJ160" authorId="0">
      <text>
        <t>Site formula: (Districts - prior-year districts) / prior-year districts</t>
      </text>
    </comment>
    <comment ref="AM160" authorId="0">
      <text>
        <t>Site formula: Year-over-year change in members per stake or district</t>
      </text>
    </comment>
    <comment ref="AN160" authorId="0">
      <text>
        <t>Site formula: Official membership / (stakes + districts)</t>
      </text>
    </comment>
    <comment ref="AO160" authorId="0">
      <text>
        <t>Site formula: (Wards and branches - prior-year wards and branches) / prior-year wards and branches</t>
      </text>
    </comment>
    <comment ref="AR160" authorId="0">
      <text>
        <t>Site formula: BL73+BN73</t>
      </text>
    </comment>
    <comment ref="AU160" authorId="0">
      <text>
        <t>Site formula: Wards and branches / stakes</t>
      </text>
    </comment>
    <comment ref="AV160" authorId="0">
      <text>
        <t>Site formula: (1973 wards and branches / stakes) - (current wards and branches / stakes)</t>
      </text>
    </comment>
    <comment ref="AW160" authorId="0">
      <text>
        <t>Site formula: Official membership / wards and branches</t>
      </text>
    </comment>
    <comment ref="AX160" authorId="0">
      <text>
        <t>Site formula: (Current members per ward and branch) - (1980 members per ward and branch)</t>
      </text>
    </comment>
    <comment ref="BX160" authorId="0">
      <text>
        <t>Site formula: (D169-(G168/3))/0.9</t>
      </text>
    </comment>
    <comment ref="C161" authorId="0">
      <text>
        <t>Site formula: (C71-1)</t>
      </text>
    </comment>
    <comment ref="E161" authorId="0">
      <text>
        <t>Site formula: Official membership - prior-year official membership</t>
      </text>
    </comment>
    <comment ref="F161" authorId="0">
      <text>
        <t>Site formula: Official net growth / prior-year official membership</t>
      </text>
    </comment>
    <comment ref="G161" authorId="0">
      <text>
        <t>Site formula: (Official net growth - prior-year net growth) / prior-year net growth</t>
      </text>
    </comment>
    <comment ref="I161" authorId="0">
      <text>
        <t>Site formula: P$64+((P$74-P$64)/10)*8</t>
      </text>
    </comment>
    <comment ref="J161" authorId="0">
      <text>
        <t>Site formula: Children of record from 8 years prior * current CoR baptism rate</t>
      </text>
    </comment>
    <comment ref="K161" authorId="0">
      <text>
        <t>Site formula: (Children of record - prior-year children of record) / prior-year children of record</t>
      </text>
    </comment>
    <comment ref="L161" authorId="0">
      <text>
        <t>Site formula: Children-of-record baptisms / official net growth</t>
      </text>
    </comment>
    <comment ref="M161" authorId="0">
      <text>
        <t>Site formula: Prior-year CoR baptism rate - 0.0002</t>
      </text>
    </comment>
    <comment ref="N161" authorId="0">
      <text>
        <t>Site formula: (CoR 8 years prior - CoR baptisms) / CoR 8 years prior</t>
      </text>
    </comment>
    <comment ref="P161" authorId="0">
      <text>
        <t>Site formula: (Converts - prior-year converts) / prior-year converts</t>
      </text>
    </comment>
    <comment ref="Q161" authorId="0">
      <text>
        <t>Site formula: Converts + children-of-record baptisms</t>
      </text>
    </comment>
    <comment ref="R161" authorId="0">
      <text>
        <t>Site formula: (Current attrition - prior-year attrition) / prior-year attrition</t>
      </text>
    </comment>
    <comment ref="S161" authorId="0">
      <text>
        <t>Site formula: Membership increase - official net growth</t>
      </text>
    </comment>
    <comment ref="T161" authorId="0">
      <text>
        <t>Site formula: (Full-time missionaries - prior-year full-time missionaries) / prior-year full-time missionaries</t>
      </text>
    </comment>
    <comment ref="V161" authorId="0">
      <text>
        <t>Site formula: Full-time missionaries / official membership</t>
      </text>
    </comment>
    <comment ref="W161" authorId="0">
      <text>
        <t>Site formula: (Conv / Missionary - prior-year Conv / Missionary) / prior-year Conv / Missionary</t>
      </text>
    </comment>
    <comment ref="X161" authorId="0">
      <text>
        <t>Site formula: Converts / full-time missionaries</t>
      </text>
    </comment>
    <comment ref="Y161" authorId="0">
      <text>
        <t>Site formula: Official net growth / full-time missionaries</t>
      </text>
    </comment>
    <comment ref="Z161" authorId="0">
      <text>
        <t>Site formula: Membership increase / full-time missionaries</t>
      </text>
    </comment>
    <comment ref="AE161" authorId="0">
      <text>
        <t>Site formula: (All missionaries - prior-year all missionaries) / prior-year all missionaries</t>
      </text>
    </comment>
    <comment ref="AG161" authorId="0">
      <text>
        <t>Site formula: (Stakes - prior-year stakes) / prior-year stakes</t>
      </text>
    </comment>
    <comment ref="AJ161" authorId="0">
      <text>
        <t>Site formula: (Districts - prior-year districts) / prior-year districts</t>
      </text>
    </comment>
    <comment ref="AM161" authorId="0">
      <text>
        <t>Site formula: Year-over-year change in members per stake or district</t>
      </text>
    </comment>
    <comment ref="AN161" authorId="0">
      <text>
        <t>Site formula: Official membership / (stakes + districts)</t>
      </text>
    </comment>
    <comment ref="AO161" authorId="0">
      <text>
        <t>Site formula: (Wards and branches - prior-year wards and branches) / prior-year wards and branches</t>
      </text>
    </comment>
    <comment ref="AP161" authorId="0">
      <text>
        <t>Site formula: BH72+BJ72</t>
      </text>
    </comment>
    <comment ref="AU161" authorId="0">
      <text>
        <t>Site formula: Wards and branches / stakes</t>
      </text>
    </comment>
    <comment ref="AV161" authorId="0">
      <text>
        <t>Site formula: (1973 wards and branches / stakes) - (current wards and branches / stakes)</t>
      </text>
    </comment>
    <comment ref="AW161" authorId="0">
      <text>
        <t>Site formula: Official membership / wards and branches</t>
      </text>
    </comment>
    <comment ref="AX161" authorId="0">
      <text>
        <t>Site formula: (Current members per ward and branch) - (1980 members per ward and branch)</t>
      </text>
    </comment>
    <comment ref="CI161" authorId="0">
      <text>
        <t>Site formula: T162-W162</t>
      </text>
    </comment>
    <comment ref="DN161" authorId="0">
      <text>
        <t>Site formula: (sum(H155:H161)+sum(G155:G161))*AW162/100-100000</t>
      </text>
    </comment>
    <comment ref="DO161" authorId="0">
      <text>
        <t>Site formula: B161-B162+C162+E162-BA162-BB162+BC162</t>
      </text>
    </comment>
    <comment ref="DP161" authorId="0">
      <text>
        <t>Site formula: 0-BF161</t>
      </text>
    </comment>
    <comment ref="DR161" authorId="0">
      <text>
        <t>Site formula: BD162+BE162</t>
      </text>
    </comment>
    <comment ref="E162" authorId="0">
      <text>
        <t>Site formula: Official membership - prior-year official membership</t>
      </text>
    </comment>
    <comment ref="F162" authorId="0">
      <text>
        <t>Site formula: Official net growth / prior-year official membership</t>
      </text>
    </comment>
    <comment ref="G162" authorId="0">
      <text>
        <t>Site formula: (Official net growth - prior-year net growth) / prior-year net growth</t>
      </text>
    </comment>
    <comment ref="I162" authorId="0">
      <text>
        <t>Site formula: P$64+((P$74-P$64)/10)*7</t>
      </text>
    </comment>
    <comment ref="J162" authorId="0">
      <text>
        <t>Site formula: Children of record from 8 years prior * current CoR baptism rate</t>
      </text>
    </comment>
    <comment ref="K162" authorId="0">
      <text>
        <t>Site formula: (Children of record - prior-year children of record) / prior-year children of record</t>
      </text>
    </comment>
    <comment ref="L162" authorId="0">
      <text>
        <t>Site formula: Children-of-record baptisms / official net growth</t>
      </text>
    </comment>
    <comment ref="M162" authorId="0">
      <text>
        <t>Site formula: Prior-year CoR baptism rate - 0.0002</t>
      </text>
    </comment>
    <comment ref="N162" authorId="0">
      <text>
        <t>Site formula: (CoR 8 years prior - CoR baptisms) / CoR 8 years prior</t>
      </text>
    </comment>
    <comment ref="P162" authorId="0">
      <text>
        <t>Site formula: (Converts - prior-year converts) / prior-year converts</t>
      </text>
    </comment>
    <comment ref="Q162" authorId="0">
      <text>
        <t>Site formula: Converts + children-of-record baptisms</t>
      </text>
    </comment>
    <comment ref="R162" authorId="0">
      <text>
        <t>Site formula: (Current attrition - prior-year attrition) / prior-year attrition</t>
      </text>
    </comment>
    <comment ref="S162" authorId="0">
      <text>
        <t>Site formula: Membership increase - official net growth</t>
      </text>
    </comment>
    <comment ref="T162" authorId="0">
      <text>
        <t>Site formula: (Full-time missionaries - prior-year full-time missionaries) / prior-year full-time missionaries</t>
      </text>
    </comment>
    <comment ref="V162" authorId="0">
      <text>
        <t>Site formula: Full-time missionaries / official membership</t>
      </text>
    </comment>
    <comment ref="W162" authorId="0">
      <text>
        <t>Site formula: (Conv / Missionary - prior-year Conv / Missionary) / prior-year Conv / Missionary</t>
      </text>
    </comment>
    <comment ref="X162" authorId="0">
      <text>
        <t>Site formula: Converts / full-time missionaries</t>
      </text>
    </comment>
    <comment ref="Y162" authorId="0">
      <text>
        <t>Site formula: Official net growth / full-time missionaries</t>
      </text>
    </comment>
    <comment ref="Z162" authorId="0">
      <text>
        <t>Site formula: Membership increase / full-time missionaries</t>
      </text>
    </comment>
    <comment ref="AE162" authorId="0">
      <text>
        <t>Site formula: (All missionaries - prior-year all missionaries) / prior-year all missionaries</t>
      </text>
    </comment>
    <comment ref="AG162" authorId="0">
      <text>
        <t>Site formula: (Stakes - prior-year stakes) / prior-year stakes</t>
      </text>
    </comment>
    <comment ref="AJ162" authorId="0">
      <text>
        <t>Site formula: (Districts - prior-year districts) / prior-year districts</t>
      </text>
    </comment>
    <comment ref="AM162" authorId="0">
      <text>
        <t>Site formula: Year-over-year change in members per stake or district</t>
      </text>
    </comment>
    <comment ref="AN162" authorId="0">
      <text>
        <t>Site formula: Official membership / (stakes + districts)</t>
      </text>
    </comment>
    <comment ref="AO162" authorId="0">
      <text>
        <t>Site formula: (Wards and branches - prior-year wards and branches) / prior-year wards and branches</t>
      </text>
    </comment>
    <comment ref="AU162" authorId="0">
      <text>
        <t>Site formula: Wards and branches / stakes</t>
      </text>
    </comment>
    <comment ref="AV162" authorId="0">
      <text>
        <t>Site formula: (1973 wards and branches / stakes) - (current wards and branches / stakes)</t>
      </text>
    </comment>
    <comment ref="AW162" authorId="0">
      <text>
        <t>Site formula: Official membership / wards and branches</t>
      </text>
    </comment>
    <comment ref="AX162" authorId="0">
      <text>
        <t>Site formula: (Current members per ward and branch) - (1980 members per ward and branch)</t>
      </text>
    </comment>
    <comment ref="CG162" authorId="0">
      <text>
        <t>Site formula: R163-U163</t>
      </text>
    </comment>
    <comment ref="CH162" authorId="0">
      <text>
        <t>Site formula: round(average(U162,U164),0)</t>
      </text>
    </comment>
    <comment ref="CI162" authorId="0">
      <text>
        <t>Site formula: S163-U163</t>
      </text>
    </comment>
    <comment ref="E163" authorId="0">
      <text>
        <t>Site formula: Official membership - prior-year official membership</t>
      </text>
    </comment>
    <comment ref="F163" authorId="0">
      <text>
        <t>Site formula: Official net growth / prior-year official membership</t>
      </text>
    </comment>
    <comment ref="G163" authorId="0">
      <text>
        <t>Site formula: (Official net growth - prior-year net growth) / prior-year net growth</t>
      </text>
    </comment>
    <comment ref="I163" authorId="0">
      <text>
        <t>Site formula: P$64+((P$74-P$64)/10)*6</t>
      </text>
    </comment>
    <comment ref="J163" authorId="0">
      <text>
        <t>Site formula: Children of record from 8 years prior * current CoR baptism rate</t>
      </text>
    </comment>
    <comment ref="K163" authorId="0">
      <text>
        <t>Site formula: (Children of record - prior-year children of record) / prior-year children of record</t>
      </text>
    </comment>
    <comment ref="L163" authorId="0">
      <text>
        <t>Site formula: Children-of-record baptisms / official net growth</t>
      </text>
    </comment>
    <comment ref="M163" authorId="0">
      <text>
        <t>Site formula: Prior-year CoR baptism rate - 0.0002</t>
      </text>
    </comment>
    <comment ref="N163" authorId="0">
      <text>
        <t>Site formula: (CoR 8 years prior - CoR baptisms) / CoR 8 years prior</t>
      </text>
    </comment>
    <comment ref="P163" authorId="0">
      <text>
        <t>Site formula: (Converts - prior-year converts) / prior-year converts</t>
      </text>
    </comment>
    <comment ref="Q163" authorId="0">
      <text>
        <t>Site formula: Converts + children-of-record baptisms</t>
      </text>
    </comment>
    <comment ref="R163" authorId="0">
      <text>
        <t>Site formula: (Current attrition - prior-year attrition) / prior-year attrition</t>
      </text>
    </comment>
    <comment ref="S163" authorId="0">
      <text>
        <t>Site formula: Membership increase - official net growth</t>
      </text>
    </comment>
    <comment ref="T163" authorId="0">
      <text>
        <t>Site formula: (Full-time missionaries - prior-year full-time missionaries) / prior-year full-time missionaries</t>
      </text>
    </comment>
    <comment ref="V163" authorId="0">
      <text>
        <t>Site formula: Full-time missionaries / official membership</t>
      </text>
    </comment>
    <comment ref="W163" authorId="0">
      <text>
        <t>Site formula: (Conv / Missionary - prior-year Conv / Missionary) / prior-year Conv / Missionary</t>
      </text>
    </comment>
    <comment ref="X163" authorId="0">
      <text>
        <t>Site formula: Converts / full-time missionaries</t>
      </text>
    </comment>
    <comment ref="Y163" authorId="0">
      <text>
        <t>Site formula: Official net growth / full-time missionaries</t>
      </text>
    </comment>
    <comment ref="Z163" authorId="0">
      <text>
        <t>Site formula: Membership increase / full-time missionaries</t>
      </text>
    </comment>
    <comment ref="AE163" authorId="0">
      <text>
        <t>Site formula: (All missionaries - prior-year all missionaries) / prior-year all missionaries</t>
      </text>
    </comment>
    <comment ref="AG163" authorId="0">
      <text>
        <t>Site formula: (Stakes - prior-year stakes) / prior-year stakes</t>
      </text>
    </comment>
    <comment ref="AJ163" authorId="0">
      <text>
        <t>Site formula: (Districts - prior-year districts) / prior-year districts</t>
      </text>
    </comment>
    <comment ref="AM163" authorId="0">
      <text>
        <t>Site formula: Year-over-year change in members per stake or district</t>
      </text>
    </comment>
    <comment ref="AN163" authorId="0">
      <text>
        <t>Site formula: Official membership / (stakes + districts)</t>
      </text>
    </comment>
    <comment ref="AO163" authorId="0">
      <text>
        <t>Site formula: (Wards and branches - prior-year wards and branches) / prior-year wards and branches</t>
      </text>
    </comment>
    <comment ref="AU163" authorId="0">
      <text>
        <t>Site formula: Wards and branches / stakes</t>
      </text>
    </comment>
    <comment ref="AV163" authorId="0">
      <text>
        <t>Site formula: (1973 wards and branches / stakes) - (current wards and branches / stakes)</t>
      </text>
    </comment>
    <comment ref="AW163" authorId="0">
      <text>
        <t>Site formula: Official membership / wards and branches</t>
      </text>
    </comment>
    <comment ref="AX163" authorId="0">
      <text>
        <t>Site formula: (Current members per ward and branch) - (1980 members per ward and branch)</t>
      </text>
    </comment>
    <comment ref="CD163" authorId="0">
      <text>
        <t>Site formula: round($N$163+((A164-$A$163)*($N$173-$N$163)/($A$173-$A$163)),4)</t>
      </text>
    </comment>
    <comment ref="E164" authorId="0">
      <text>
        <t>Site formula: Official membership - prior-year official membership</t>
      </text>
    </comment>
    <comment ref="F164" authorId="0">
      <text>
        <t>Site formula: Official net growth / prior-year official membership</t>
      </text>
    </comment>
    <comment ref="G164" authorId="0">
      <text>
        <t>Site formula: (Official net growth - prior-year net growth) / prior-year net growth</t>
      </text>
    </comment>
    <comment ref="I164" authorId="0">
      <text>
        <t>Site formula: P$64+((P$74-P$64)/10)*5</t>
      </text>
    </comment>
    <comment ref="J164" authorId="0">
      <text>
        <t>Site formula: Children of record from 8 years prior * current CoR baptism rate</t>
      </text>
    </comment>
    <comment ref="K164" authorId="0">
      <text>
        <t>Site formula: (Children of record - prior-year children of record) / prior-year children of record</t>
      </text>
    </comment>
    <comment ref="L164" authorId="0">
      <text>
        <t>Site formula: Children-of-record baptisms / official net growth</t>
      </text>
    </comment>
    <comment ref="M164" authorId="0">
      <text>
        <t>Site formula: Prior-year CoR baptism rate - 0.0002</t>
      </text>
    </comment>
    <comment ref="N164" authorId="0">
      <text>
        <t>Site formula: (CoR 8 years prior - CoR baptisms) / CoR 8 years prior</t>
      </text>
    </comment>
    <comment ref="P164" authorId="0">
      <text>
        <t>Site formula: (Converts - prior-year converts) / prior-year converts</t>
      </text>
    </comment>
    <comment ref="Q164" authorId="0">
      <text>
        <t>Site formula: Converts + children-of-record baptisms</t>
      </text>
    </comment>
    <comment ref="R164" authorId="0">
      <text>
        <t>Site formula: (Current attrition - prior-year attrition) / prior-year attrition</t>
      </text>
    </comment>
    <comment ref="S164" authorId="0">
      <text>
        <t>Site formula: Membership increase - official net growth</t>
      </text>
    </comment>
    <comment ref="T164" authorId="0">
      <text>
        <t>Site formula: (Full-time missionaries - prior-year full-time missionaries) / prior-year full-time missionaries</t>
      </text>
    </comment>
    <comment ref="V164" authorId="0">
      <text>
        <t>Site formula: Full-time missionaries / official membership</t>
      </text>
    </comment>
    <comment ref="W164" authorId="0">
      <text>
        <t>Site formula: (Conv / Missionary - prior-year Conv / Missionary) / prior-year Conv / Missionary</t>
      </text>
    </comment>
    <comment ref="X164" authorId="0">
      <text>
        <t>Site formula: Converts / full-time missionaries</t>
      </text>
    </comment>
    <comment ref="Y164" authorId="0">
      <text>
        <t>Site formula: Official net growth / full-time missionaries</t>
      </text>
    </comment>
    <comment ref="Z164" authorId="0">
      <text>
        <t>Site formula: Membership increase / full-time missionaries</t>
      </text>
    </comment>
    <comment ref="AE164" authorId="0">
      <text>
        <t>Site formula: (All missionaries - prior-year all missionaries) / prior-year all missionaries</t>
      </text>
    </comment>
    <comment ref="AG164" authorId="0">
      <text>
        <t>Site formula: (Stakes - prior-year stakes) / prior-year stakes</t>
      </text>
    </comment>
    <comment ref="AJ164" authorId="0">
      <text>
        <t>Site formula: (Districts - prior-year districts) / prior-year districts</t>
      </text>
    </comment>
    <comment ref="AM164" authorId="0">
      <text>
        <t>Site formula: Year-over-year change in members per stake or district</t>
      </text>
    </comment>
    <comment ref="AN164" authorId="0">
      <text>
        <t>Site formula: Official membership / (stakes + districts)</t>
      </text>
    </comment>
    <comment ref="AO164" authorId="0">
      <text>
        <t>Site formula: (Wards and branches - prior-year wards and branches) / prior-year wards and branches</t>
      </text>
    </comment>
    <comment ref="AU164" authorId="0">
      <text>
        <t>Site formula: Wards and branches / stakes</t>
      </text>
    </comment>
    <comment ref="AV164" authorId="0">
      <text>
        <t>Site formula: (1973 wards and branches / stakes) - (current wards and branches / stakes)</t>
      </text>
    </comment>
    <comment ref="AW164" authorId="0">
      <text>
        <t>Site formula: Official membership / wards and branches</t>
      </text>
    </comment>
    <comment ref="AX164" authorId="0">
      <text>
        <t>Site formula: (Current members per ward and branch) - (1980 members per ward and branch)</t>
      </text>
    </comment>
    <comment ref="CH164" authorId="0">
      <text>
        <t>Site formula: round(average(U164,U166),0)</t>
      </text>
    </comment>
    <comment ref="E165" authorId="0">
      <text>
        <t>Site formula: Official membership - prior-year official membership</t>
      </text>
    </comment>
    <comment ref="F165" authorId="0">
      <text>
        <t>Site formula: Official net growth / prior-year official membership</t>
      </text>
    </comment>
    <comment ref="G165" authorId="0">
      <text>
        <t>Site formula: (Official net growth - prior-year net growth) / prior-year net growth</t>
      </text>
    </comment>
    <comment ref="I165" authorId="0">
      <text>
        <t>Site formula: P$64+((P$74-P$64)/10)*4</t>
      </text>
    </comment>
    <comment ref="J165" authorId="0">
      <text>
        <t>Site formula: Children of record from 8 years prior * current CoR baptism rate</t>
      </text>
    </comment>
    <comment ref="K165" authorId="0">
      <text>
        <t>Site formula: (Children of record - prior-year children of record) / prior-year children of record</t>
      </text>
    </comment>
    <comment ref="L165" authorId="0">
      <text>
        <t>Site formula: Children-of-record baptisms / official net growth</t>
      </text>
    </comment>
    <comment ref="M165" authorId="0">
      <text>
        <t>Site formula: Prior-year CoR baptism rate - 0.0002</t>
      </text>
    </comment>
    <comment ref="N165" authorId="0">
      <text>
        <t>Site formula: (CoR 8 years prior - CoR baptisms) / CoR 8 years prior</t>
      </text>
    </comment>
    <comment ref="P165" authorId="0">
      <text>
        <t>Site formula: (Converts - prior-year converts) / prior-year converts</t>
      </text>
    </comment>
    <comment ref="Q165" authorId="0">
      <text>
        <t>Site formula: Converts + children-of-record baptisms</t>
      </text>
    </comment>
    <comment ref="R165" authorId="0">
      <text>
        <t>Site formula: (Current attrition - prior-year attrition) / prior-year attrition</t>
      </text>
    </comment>
    <comment ref="S165" authorId="0">
      <text>
        <t>Site formula: Membership increase - official net growth</t>
      </text>
    </comment>
    <comment ref="T165" authorId="0">
      <text>
        <t>Site formula: (Full-time missionaries - prior-year full-time missionaries) / prior-year full-time missionaries</t>
      </text>
    </comment>
    <comment ref="V165" authorId="0">
      <text>
        <t>Site formula: Full-time missionaries / official membership</t>
      </text>
    </comment>
    <comment ref="W165" authorId="0">
      <text>
        <t>Site formula: (Conv / Missionary - prior-year Conv / Missionary) / prior-year Conv / Missionary</t>
      </text>
    </comment>
    <comment ref="X165" authorId="0">
      <text>
        <t>Site formula: Converts / full-time missionaries</t>
      </text>
    </comment>
    <comment ref="Y165" authorId="0">
      <text>
        <t>Site formula: Official net growth / full-time missionaries</t>
      </text>
    </comment>
    <comment ref="Z165" authorId="0">
      <text>
        <t>Site formula: Membership increase / full-time missionaries</t>
      </text>
    </comment>
    <comment ref="AE165" authorId="0">
      <text>
        <t>Site formula: (All missionaries - prior-year all missionaries) / prior-year all missionaries</t>
      </text>
    </comment>
    <comment ref="AG165" authorId="0">
      <text>
        <t>Site formula: (Stakes - prior-year stakes) / prior-year stakes</t>
      </text>
    </comment>
    <comment ref="AJ165" authorId="0">
      <text>
        <t>Site formula: (Districts - prior-year districts) / prior-year districts</t>
      </text>
    </comment>
    <comment ref="AM165" authorId="0">
      <text>
        <t>Site formula: Year-over-year change in members per stake or district</t>
      </text>
    </comment>
    <comment ref="AN165" authorId="0">
      <text>
        <t>Site formula: Official membership / (stakes + districts)</t>
      </text>
    </comment>
    <comment ref="AO165" authorId="0">
      <text>
        <t>Site formula: (Wards and branches - prior-year wards and branches) / prior-year wards and branches</t>
      </text>
    </comment>
    <comment ref="AU165" authorId="0">
      <text>
        <t>Site formula: Wards and branches / stakes</t>
      </text>
    </comment>
    <comment ref="AV165" authorId="0">
      <text>
        <t>Site formula: (1973 wards and branches / stakes) - (current wards and branches / stakes)</t>
      </text>
    </comment>
    <comment ref="AW165" authorId="0">
      <text>
        <t>Site formula: Official membership / wards and branches</t>
      </text>
    </comment>
    <comment ref="AX165" authorId="0">
      <text>
        <t>Site formula: (Current members per ward and branch) - (1980 members per ward and branch)</t>
      </text>
    </comment>
    <comment ref="E166" authorId="0">
      <text>
        <t>Site formula: Official membership - prior-year official membership</t>
      </text>
    </comment>
    <comment ref="F166" authorId="0">
      <text>
        <t>Site formula: Official net growth / prior-year official membership</t>
      </text>
    </comment>
    <comment ref="G166" authorId="0">
      <text>
        <t>Site formula: (Official net growth - prior-year net growth) / prior-year net growth</t>
      </text>
    </comment>
    <comment ref="I166" authorId="0">
      <text>
        <t>Site formula: P$64+((P$74-P$64)/10)*3</t>
      </text>
    </comment>
    <comment ref="J166" authorId="0">
      <text>
        <t>Site formula: Children of record from 8 years prior * current CoR baptism rate</t>
      </text>
    </comment>
    <comment ref="K166" authorId="0">
      <text>
        <t>Site formula: (Children of record - prior-year children of record) / prior-year children of record</t>
      </text>
    </comment>
    <comment ref="L166" authorId="0">
      <text>
        <t>Site formula: Children-of-record baptisms / official net growth</t>
      </text>
    </comment>
    <comment ref="M166" authorId="0">
      <text>
        <t>Site formula: Prior-year CoR baptism rate - 0.0002</t>
      </text>
    </comment>
    <comment ref="N166" authorId="0">
      <text>
        <t>Site formula: (CoR 8 years prior - CoR baptisms) / CoR 8 years prior</t>
      </text>
    </comment>
    <comment ref="P166" authorId="0">
      <text>
        <t>Site formula: (Converts - prior-year converts) / prior-year converts</t>
      </text>
    </comment>
    <comment ref="Q166" authorId="0">
      <text>
        <t>Site formula: Converts + children-of-record baptisms</t>
      </text>
    </comment>
    <comment ref="R166" authorId="0">
      <text>
        <t>Site formula: (Current attrition - prior-year attrition) / prior-year attrition</t>
      </text>
    </comment>
    <comment ref="S166" authorId="0">
      <text>
        <t>Site formula: Membership increase - official net growth</t>
      </text>
    </comment>
    <comment ref="T166" authorId="0">
      <text>
        <t>Site formula: (Full-time missionaries - prior-year full-time missionaries) / prior-year full-time missionaries</t>
      </text>
    </comment>
    <comment ref="V166" authorId="0">
      <text>
        <t>Site formula: Full-time missionaries / official membership</t>
      </text>
    </comment>
    <comment ref="W166" authorId="0">
      <text>
        <t>Site formula: (Conv / Missionary - prior-year Conv / Missionary) / prior-year Conv / Missionary</t>
      </text>
    </comment>
    <comment ref="X166" authorId="0">
      <text>
        <t>Site formula: Converts / full-time missionaries</t>
      </text>
    </comment>
    <comment ref="Y166" authorId="0">
      <text>
        <t>Site formula: Official net growth / full-time missionaries</t>
      </text>
    </comment>
    <comment ref="Z166" authorId="0">
      <text>
        <t>Site formula: Membership increase / full-time missionaries</t>
      </text>
    </comment>
    <comment ref="AE166" authorId="0">
      <text>
        <t>Site formula: (All missionaries - prior-year all missionaries) / prior-year all missionaries</t>
      </text>
    </comment>
    <comment ref="AG166" authorId="0">
      <text>
        <t>Site formula: (Stakes - prior-year stakes) / prior-year stakes</t>
      </text>
    </comment>
    <comment ref="AJ166" authorId="0">
      <text>
        <t>Site formula: (Districts - prior-year districts) / prior-year districts</t>
      </text>
    </comment>
    <comment ref="AM166" authorId="0">
      <text>
        <t>Site formula: Year-over-year change in members per stake or district</t>
      </text>
    </comment>
    <comment ref="AN166" authorId="0">
      <text>
        <t>Site formula: Official membership / (stakes + districts)</t>
      </text>
    </comment>
    <comment ref="AO166" authorId="0">
      <text>
        <t>Site formula: (Wards and branches - prior-year wards and branches) / prior-year wards and branches</t>
      </text>
    </comment>
    <comment ref="AU166" authorId="0">
      <text>
        <t>Site formula: Wards and branches / stakes</t>
      </text>
    </comment>
    <comment ref="AV166" authorId="0">
      <text>
        <t>Site formula: (1973 wards and branches / stakes) - (current wards and branches / stakes)</t>
      </text>
    </comment>
    <comment ref="AW166" authorId="0">
      <text>
        <t>Site formula: Official membership / wards and branches</t>
      </text>
    </comment>
    <comment ref="AX166" authorId="0">
      <text>
        <t>Site formula: (Current members per ward and branch) - (1980 members per ward and branch)</t>
      </text>
    </comment>
    <comment ref="CH166" authorId="0">
      <text>
        <t>Site formula: round(average(U166,U168),0)</t>
      </text>
    </comment>
    <comment ref="E167" authorId="0">
      <text>
        <t>Site formula: Official membership - prior-year official membership</t>
      </text>
    </comment>
    <comment ref="F167" authorId="0">
      <text>
        <t>Site formula: Official net growth / prior-year official membership</t>
      </text>
    </comment>
    <comment ref="G167" authorId="0">
      <text>
        <t>Site formula: (Official net growth - prior-year net growth) / prior-year net growth</t>
      </text>
    </comment>
    <comment ref="I167" authorId="0">
      <text>
        <t>Site formula: P$64+((P$74-P$64)/10)*2</t>
      </text>
    </comment>
    <comment ref="J167" authorId="0">
      <text>
        <t>Site formula: Children of record from 8 years prior * current CoR baptism rate</t>
      </text>
    </comment>
    <comment ref="K167" authorId="0">
      <text>
        <t>Site formula: (Children of record - prior-year children of record) / prior-year children of record</t>
      </text>
    </comment>
    <comment ref="L167" authorId="0">
      <text>
        <t>Site formula: Children-of-record baptisms / official net growth</t>
      </text>
    </comment>
    <comment ref="M167" authorId="0">
      <text>
        <t>Site formula: Prior-year CoR baptism rate - 0.0002</t>
      </text>
    </comment>
    <comment ref="N167" authorId="0">
      <text>
        <t>Site formula: (CoR 8 years prior - CoR baptisms) / CoR 8 years prior</t>
      </text>
    </comment>
    <comment ref="P167" authorId="0">
      <text>
        <t>Site formula: (Converts - prior-year converts) / prior-year converts</t>
      </text>
    </comment>
    <comment ref="Q167" authorId="0">
      <text>
        <t>Site formula: Converts + children-of-record baptisms</t>
      </text>
    </comment>
    <comment ref="R167" authorId="0">
      <text>
        <t>Site formula: (Current attrition - prior-year attrition) / prior-year attrition</t>
      </text>
    </comment>
    <comment ref="S167" authorId="0">
      <text>
        <t>Site formula: Membership increase - official net growth</t>
      </text>
    </comment>
    <comment ref="T167" authorId="0">
      <text>
        <t>Site formula: (Full-time missionaries - prior-year full-time missionaries) / prior-year full-time missionaries</t>
      </text>
    </comment>
    <comment ref="V167" authorId="0">
      <text>
        <t>Site formula: Full-time missionaries / official membership</t>
      </text>
    </comment>
    <comment ref="W167" authorId="0">
      <text>
        <t>Site formula: (Conv / Missionary - prior-year Conv / Missionary) / prior-year Conv / Missionary</t>
      </text>
    </comment>
    <comment ref="X167" authorId="0">
      <text>
        <t>Site formula: Converts / full-time missionaries</t>
      </text>
    </comment>
    <comment ref="Y167" authorId="0">
      <text>
        <t>Site formula: Official net growth / full-time missionaries</t>
      </text>
    </comment>
    <comment ref="Z167" authorId="0">
      <text>
        <t>Site formula: Membership increase / full-time missionaries</t>
      </text>
    </comment>
    <comment ref="AE167" authorId="0">
      <text>
        <t>Site formula: (All missionaries - prior-year all missionaries) / prior-year all missionaries</t>
      </text>
    </comment>
    <comment ref="AG167" authorId="0">
      <text>
        <t>Site formula: (Stakes - prior-year stakes) / prior-year stakes</t>
      </text>
    </comment>
    <comment ref="AJ167" authorId="0">
      <text>
        <t>Site formula: (Districts - prior-year districts) / prior-year districts</t>
      </text>
    </comment>
    <comment ref="AM167" authorId="0">
      <text>
        <t>Site formula: Year-over-year change in members per stake or district</t>
      </text>
    </comment>
    <comment ref="AN167" authorId="0">
      <text>
        <t>Site formula: Official membership / (stakes + districts)</t>
      </text>
    </comment>
    <comment ref="AO167" authorId="0">
      <text>
        <t>Site formula: (Wards and branches - prior-year wards and branches) / prior-year wards and branches</t>
      </text>
    </comment>
    <comment ref="AU167" authorId="0">
      <text>
        <t>Site formula: Wards and branches / stakes</t>
      </text>
    </comment>
    <comment ref="AV167" authorId="0">
      <text>
        <t>Site formula: (1973 wards and branches / stakes) - (current wards and branches / stakes)</t>
      </text>
    </comment>
    <comment ref="AW167" authorId="0">
      <text>
        <t>Site formula: Official membership / wards and branches</t>
      </text>
    </comment>
    <comment ref="AX167" authorId="0">
      <text>
        <t>Site formula: (Current members per ward and branch) - (1980 members per ward and branch)</t>
      </text>
    </comment>
    <comment ref="E168" authorId="0">
      <text>
        <t>Site formula: Official membership - prior-year official membership</t>
      </text>
    </comment>
    <comment ref="F168" authorId="0">
      <text>
        <t>Site formula: Official net growth / prior-year official membership</t>
      </text>
    </comment>
    <comment ref="G168" authorId="0">
      <text>
        <t>Site formula: (Official net growth - prior-year net growth) / prior-year net growth</t>
      </text>
    </comment>
    <comment ref="I168" authorId="0">
      <text>
        <t>Site formula: P$64+((P$74-P$64)/10)*1</t>
      </text>
    </comment>
    <comment ref="J168" authorId="0">
      <text>
        <t>Site formula: Children of record from 8 years prior * current CoR baptism rate</t>
      </text>
    </comment>
    <comment ref="K168" authorId="0">
      <text>
        <t>Site formula: (Children of record - prior-year children of record) / prior-year children of record</t>
      </text>
    </comment>
    <comment ref="L168" authorId="0">
      <text>
        <t>Site formula: Children-of-record baptisms / official net growth</t>
      </text>
    </comment>
    <comment ref="M168" authorId="0">
      <text>
        <t>Site formula: Prior-year CoR baptism rate - 0.0002</t>
      </text>
    </comment>
    <comment ref="N168" authorId="0">
      <text>
        <t>Site formula: (CoR 8 years prior - CoR baptisms) / CoR 8 years prior</t>
      </text>
    </comment>
    <comment ref="P168" authorId="0">
      <text>
        <t>Site formula: (Converts - prior-year converts) / prior-year converts</t>
      </text>
    </comment>
    <comment ref="Q168" authorId="0">
      <text>
        <t>Site formula: Converts + children-of-record baptisms</t>
      </text>
    </comment>
    <comment ref="R168" authorId="0">
      <text>
        <t>Site formula: (Current attrition - prior-year attrition) / prior-year attrition</t>
      </text>
    </comment>
    <comment ref="S168" authorId="0">
      <text>
        <t>Site formula: Membership increase - official net growth</t>
      </text>
    </comment>
    <comment ref="T168" authorId="0">
      <text>
        <t>Site formula: (Full-time missionaries - prior-year full-time missionaries) / prior-year full-time missionaries</t>
      </text>
    </comment>
    <comment ref="V168" authorId="0">
      <text>
        <t>Site formula: Full-time missionaries / official membership</t>
      </text>
    </comment>
    <comment ref="W168" authorId="0">
      <text>
        <t>Site formula: (Conv / Missionary - prior-year Conv / Missionary) / prior-year Conv / Missionary</t>
      </text>
    </comment>
    <comment ref="X168" authorId="0">
      <text>
        <t>Site formula: Converts / full-time missionaries</t>
      </text>
    </comment>
    <comment ref="Y168" authorId="0">
      <text>
        <t>Site formula: Official net growth / full-time missionaries</t>
      </text>
    </comment>
    <comment ref="Z168" authorId="0">
      <text>
        <t>Site formula: Membership increase / full-time missionaries</t>
      </text>
    </comment>
    <comment ref="AE168" authorId="0">
      <text>
        <t>Site formula: (All missionaries - prior-year all missionaries) / prior-year all missionaries</t>
      </text>
    </comment>
    <comment ref="AG168" authorId="0">
      <text>
        <t>Site formula: (Stakes - prior-year stakes) / prior-year stakes</t>
      </text>
    </comment>
    <comment ref="AJ168" authorId="0">
      <text>
        <t>Site formula: (Districts - prior-year districts) / prior-year districts</t>
      </text>
    </comment>
    <comment ref="AM168" authorId="0">
      <text>
        <t>Site formula: Year-over-year change in members per stake or district</t>
      </text>
    </comment>
    <comment ref="AN168" authorId="0">
      <text>
        <t>Site formula: Official membership / (stakes + districts)</t>
      </text>
    </comment>
    <comment ref="AO168" authorId="0">
      <text>
        <t>Site formula: (Wards and branches - prior-year wards and branches) / prior-year wards and branches</t>
      </text>
    </comment>
    <comment ref="AU168" authorId="0">
      <text>
        <t>Site formula: Wards and branches / stakes</t>
      </text>
    </comment>
    <comment ref="AV168" authorId="0">
      <text>
        <t>Site formula: (1973 wards and branches / stakes) - (current wards and branches / stakes)</t>
      </text>
    </comment>
    <comment ref="AW168" authorId="0">
      <text>
        <t>Site formula: Official membership / wards and branches</t>
      </text>
    </comment>
    <comment ref="AX168" authorId="0">
      <text>
        <t>Site formula: (Current members per ward and branch) - (1980 members per ward and branch)</t>
      </text>
    </comment>
    <comment ref="CH168" authorId="0">
      <text>
        <t>Site formula: round(average(U168,U170),0)</t>
      </text>
    </comment>
    <comment ref="E169" authorId="0">
      <text>
        <t>Site formula: Official membership - prior-year official membership</t>
      </text>
    </comment>
    <comment ref="F169" authorId="0">
      <text>
        <t>Site formula: Official net growth / prior-year official membership</t>
      </text>
    </comment>
    <comment ref="G169" authorId="0">
      <text>
        <t>Site formula: (Official net growth - prior-year net growth) / prior-year net growth</t>
      </text>
    </comment>
    <comment ref="J169" authorId="0">
      <text>
        <t>Site formula: Children of record from 8 years prior * current CoR baptism rate</t>
      </text>
    </comment>
    <comment ref="K169" authorId="0">
      <text>
        <t>Site formula: (Children of record - prior-year children of record) / prior-year children of record</t>
      </text>
    </comment>
    <comment ref="L169" authorId="0">
      <text>
        <t>Site formula: Children-of-record baptisms / official net growth</t>
      </text>
    </comment>
    <comment ref="M169" authorId="0">
      <text>
        <t>Site formula: Prior-year CoR baptism rate - 0.0002</t>
      </text>
    </comment>
    <comment ref="N169" authorId="0">
      <text>
        <t>Site formula: (CoR 8 years prior - CoR baptisms) / CoR 8 years prior</t>
      </text>
    </comment>
    <comment ref="P169" authorId="0">
      <text>
        <t>Site formula: (Converts - prior-year converts) / prior-year converts</t>
      </text>
    </comment>
    <comment ref="Q169" authorId="0">
      <text>
        <t>Site formula: Converts + children-of-record baptisms</t>
      </text>
    </comment>
    <comment ref="R169" authorId="0">
      <text>
        <t>Site formula: (Current attrition - prior-year attrition) / prior-year attrition</t>
      </text>
    </comment>
    <comment ref="S169" authorId="0">
      <text>
        <t>Site formula: Membership increase - official net growth</t>
      </text>
    </comment>
    <comment ref="T169" authorId="0">
      <text>
        <t>Site formula: (Full-time missionaries - prior-year full-time missionaries) / prior-year full-time missionaries</t>
      </text>
    </comment>
    <comment ref="V169" authorId="0">
      <text>
        <t>Site formula: Full-time missionaries / official membership</t>
      </text>
    </comment>
    <comment ref="W169" authorId="0">
      <text>
        <t>Site formula: (Conv / Missionary - prior-year Conv / Missionary) / prior-year Conv / Missionary</t>
      </text>
    </comment>
    <comment ref="X169" authorId="0">
      <text>
        <t>Site formula: Converts / full-time missionaries</t>
      </text>
    </comment>
    <comment ref="Y169" authorId="0">
      <text>
        <t>Site formula: Official net growth / full-time missionaries</t>
      </text>
    </comment>
    <comment ref="Z169" authorId="0">
      <text>
        <t>Site formula: Membership increase / full-time missionaries</t>
      </text>
    </comment>
    <comment ref="AE169" authorId="0">
      <text>
        <t>Site formula: (All missionaries - prior-year all missionaries) / prior-year all missionaries</t>
      </text>
    </comment>
    <comment ref="AG169" authorId="0">
      <text>
        <t>Site formula: (Stakes - prior-year stakes) / prior-year stakes</t>
      </text>
    </comment>
    <comment ref="AJ169" authorId="0">
      <text>
        <t>Site formula: (Districts - prior-year districts) / prior-year districts</t>
      </text>
    </comment>
    <comment ref="AM169" authorId="0">
      <text>
        <t>Site formula: Year-over-year change in members per stake or district</t>
      </text>
    </comment>
    <comment ref="AN169" authorId="0">
      <text>
        <t>Site formula: Official membership / (stakes + districts)</t>
      </text>
    </comment>
    <comment ref="AO169" authorId="0">
      <text>
        <t>Site formula: (Wards and branches - prior-year wards and branches) / prior-year wards and branches</t>
      </text>
    </comment>
    <comment ref="AU169" authorId="0">
      <text>
        <t>Site formula: Wards and branches / stakes</t>
      </text>
    </comment>
    <comment ref="AV169" authorId="0">
      <text>
        <t>Site formula: (1973 wards and branches / stakes) - (current wards and branches / stakes)</t>
      </text>
    </comment>
    <comment ref="AW169" authorId="0">
      <text>
        <t>Site formula: Official membership / wards and branches</t>
      </text>
    </comment>
    <comment ref="AX169" authorId="0">
      <text>
        <t>Site formula: (Current members per ward and branch) - (1980 members per ward and branch)</t>
      </text>
    </comment>
    <comment ref="E170" authorId="0">
      <text>
        <t>Site formula: Official membership - prior-year official membership</t>
      </text>
    </comment>
    <comment ref="F170" authorId="0">
      <text>
        <t>Site formula: Official net growth / prior-year official membership</t>
      </text>
    </comment>
    <comment ref="G170" authorId="0">
      <text>
        <t>Site formula: (Official net growth - prior-year net growth) / prior-year net growth</t>
      </text>
    </comment>
    <comment ref="J170" authorId="0">
      <text>
        <t>Site formula: Children of record from 8 years prior * current CoR baptism rate</t>
      </text>
    </comment>
    <comment ref="K170" authorId="0">
      <text>
        <t>Site formula: (Children of record - prior-year children of record) / prior-year children of record</t>
      </text>
    </comment>
    <comment ref="L170" authorId="0">
      <text>
        <t>Site formula: Children-of-record baptisms / official net growth</t>
      </text>
    </comment>
    <comment ref="M170" authorId="0">
      <text>
        <t>Site formula: Prior-year CoR baptism rate - 0.0002</t>
      </text>
    </comment>
    <comment ref="N170" authorId="0">
      <text>
        <t>Site formula: (CoR 8 years prior - CoR baptisms) / CoR 8 years prior</t>
      </text>
    </comment>
    <comment ref="P170" authorId="0">
      <text>
        <t>Site formula: (Converts - prior-year converts) / prior-year converts</t>
      </text>
    </comment>
    <comment ref="Q170" authorId="0">
      <text>
        <t>Site formula: Converts + children-of-record baptisms</t>
      </text>
    </comment>
    <comment ref="R170" authorId="0">
      <text>
        <t>Site formula: (Current attrition - prior-year attrition) / prior-year attrition</t>
      </text>
    </comment>
    <comment ref="S170" authorId="0">
      <text>
        <t>Site formula: Membership increase - official net growth</t>
      </text>
    </comment>
    <comment ref="T170" authorId="0">
      <text>
        <t>Site formula: (Full-time missionaries - prior-year full-time missionaries) / prior-year full-time missionaries</t>
      </text>
    </comment>
    <comment ref="V170" authorId="0">
      <text>
        <t>Site formula: Full-time missionaries / official membership</t>
      </text>
    </comment>
    <comment ref="W170" authorId="0">
      <text>
        <t>Site formula: (Conv / Missionary - prior-year Conv / Missionary) / prior-year Conv / Missionary</t>
      </text>
    </comment>
    <comment ref="X170" authorId="0">
      <text>
        <t>Site formula: Converts / full-time missionaries</t>
      </text>
    </comment>
    <comment ref="Y170" authorId="0">
      <text>
        <t>Site formula: Official net growth / full-time missionaries</t>
      </text>
    </comment>
    <comment ref="Z170" authorId="0">
      <text>
        <t>Site formula: Membership increase / full-time missionaries</t>
      </text>
    </comment>
    <comment ref="AE170" authorId="0">
      <text>
        <t>Site formula: (All missionaries - prior-year all missionaries) / prior-year all missionaries</t>
      </text>
    </comment>
    <comment ref="AG170" authorId="0">
      <text>
        <t>Site formula: (Stakes - prior-year stakes) / prior-year stakes</t>
      </text>
    </comment>
    <comment ref="AJ170" authorId="0">
      <text>
        <t>Site formula: (Districts - prior-year districts) / prior-year districts</t>
      </text>
    </comment>
    <comment ref="AM170" authorId="0">
      <text>
        <t>Site formula: Year-over-year change in members per stake or district</t>
      </text>
    </comment>
    <comment ref="AN170" authorId="0">
      <text>
        <t>Site formula: Official membership / (stakes + districts)</t>
      </text>
    </comment>
    <comment ref="AO170" authorId="0">
      <text>
        <t>Site formula: (Wards and branches - prior-year wards and branches) / prior-year wards and branches</t>
      </text>
    </comment>
    <comment ref="AU170" authorId="0">
      <text>
        <t>Site formula: Wards and branches / stakes</t>
      </text>
    </comment>
    <comment ref="AV170" authorId="0">
      <text>
        <t>Site formula: (1973 wards and branches / stakes) - (current wards and branches / stakes)</t>
      </text>
    </comment>
    <comment ref="AW170" authorId="0">
      <text>
        <t>Site formula: Official membership / wards and branches</t>
      </text>
    </comment>
    <comment ref="AX170" authorId="0">
      <text>
        <t>Site formula: (Current members per ward and branch) - (1980 members per ward and branch)</t>
      </text>
    </comment>
    <comment ref="CH170" authorId="0">
      <text>
        <t>Site formula: round(average(U170,U172),0)</t>
      </text>
    </comment>
    <comment ref="E171" authorId="0">
      <text>
        <t>Site formula: Official membership - prior-year official membership</t>
      </text>
    </comment>
    <comment ref="F171" authorId="0">
      <text>
        <t>Site formula: Official net growth / prior-year official membership</t>
      </text>
    </comment>
    <comment ref="G171" authorId="0">
      <text>
        <t>Site formula: (Official net growth - prior-year net growth) / prior-year net growth</t>
      </text>
    </comment>
    <comment ref="J171" authorId="0">
      <text>
        <t>Site formula: Children of record from 8 years prior * current CoR baptism rate</t>
      </text>
    </comment>
    <comment ref="K171" authorId="0">
      <text>
        <t>Site formula: (Children of record - prior-year children of record) / prior-year children of record</t>
      </text>
    </comment>
    <comment ref="L171" authorId="0">
      <text>
        <t>Site formula: Children-of-record baptisms / official net growth</t>
      </text>
    </comment>
    <comment ref="M171" authorId="0">
      <text>
        <t>Site formula: Prior-year CoR baptism rate - 0.0002</t>
      </text>
    </comment>
    <comment ref="N171" authorId="0">
      <text>
        <t>Site formula: (CoR 8 years prior - CoR baptisms) / CoR 8 years prior</t>
      </text>
    </comment>
    <comment ref="P171" authorId="0">
      <text>
        <t>Site formula: (Converts - prior-year converts) / prior-year converts</t>
      </text>
    </comment>
    <comment ref="Q171" authorId="0">
      <text>
        <t>Site formula: Converts + children-of-record baptisms</t>
      </text>
    </comment>
    <comment ref="R171" authorId="0">
      <text>
        <t>Site formula: (Current attrition - prior-year attrition) / prior-year attrition</t>
      </text>
    </comment>
    <comment ref="S171" authorId="0">
      <text>
        <t>Site formula: Membership increase - official net growth</t>
      </text>
    </comment>
    <comment ref="T171" authorId="0">
      <text>
        <t>Site formula: (Full-time missionaries - prior-year full-time missionaries) / prior-year full-time missionaries</t>
      </text>
    </comment>
    <comment ref="V171" authorId="0">
      <text>
        <t>Site formula: Full-time missionaries / official membership</t>
      </text>
    </comment>
    <comment ref="W171" authorId="0">
      <text>
        <t>Site formula: (Conv / Missionary - prior-year Conv / Missionary) / prior-year Conv / Missionary</t>
      </text>
    </comment>
    <comment ref="X171" authorId="0">
      <text>
        <t>Site formula: Converts / full-time missionaries</t>
      </text>
    </comment>
    <comment ref="Y171" authorId="0">
      <text>
        <t>Site formula: Official net growth / full-time missionaries</t>
      </text>
    </comment>
    <comment ref="Z171" authorId="0">
      <text>
        <t>Site formula: Membership increase / full-time missionaries</t>
      </text>
    </comment>
    <comment ref="AE171" authorId="0">
      <text>
        <t>Site formula: (All missionaries - prior-year all missionaries) / prior-year all missionaries</t>
      </text>
    </comment>
    <comment ref="AG171" authorId="0">
      <text>
        <t>Site formula: (Stakes - prior-year stakes) / prior-year stakes</t>
      </text>
    </comment>
    <comment ref="AJ171" authorId="0">
      <text>
        <t>Site formula: (Districts - prior-year districts) / prior-year districts</t>
      </text>
    </comment>
    <comment ref="AM171" authorId="0">
      <text>
        <t>Site formula: Year-over-year change in members per stake or district</t>
      </text>
    </comment>
    <comment ref="AN171" authorId="0">
      <text>
        <t>Site formula: Official membership / (stakes + districts)</t>
      </text>
    </comment>
    <comment ref="AO171" authorId="0">
      <text>
        <t>Site formula: (Wards and branches - prior-year wards and branches) / prior-year wards and branches</t>
      </text>
    </comment>
    <comment ref="AU171" authorId="0">
      <text>
        <t>Site formula: Wards and branches / stakes</t>
      </text>
    </comment>
    <comment ref="AV171" authorId="0">
      <text>
        <t>Site formula: (1973 wards and branches / stakes) - (current wards and branches / stakes)</t>
      </text>
    </comment>
    <comment ref="AW171" authorId="0">
      <text>
        <t>Site formula: Official membership / wards and branches</t>
      </text>
    </comment>
    <comment ref="AX171" authorId="0">
      <text>
        <t>Site formula: (Current members per ward and branch) - (1980 members per ward and branch)</t>
      </text>
    </comment>
    <comment ref="CA171" authorId="0">
      <text>
        <t>Site formula: round($K$171+((A172-$A$171)*($K$177-$K$171)/($A$177-$A$171)),1)</t>
      </text>
    </comment>
    <comment ref="E172" authorId="0">
      <text>
        <t>Site formula: Official membership - prior-year official membership</t>
      </text>
    </comment>
    <comment ref="F172" authorId="0">
      <text>
        <t>Site formula: Official net growth / prior-year official membership</t>
      </text>
    </comment>
    <comment ref="G172" authorId="0">
      <text>
        <t>Site formula: (Official net growth - prior-year net growth) / prior-year net growth</t>
      </text>
    </comment>
    <comment ref="J172" authorId="0">
      <text>
        <t>Site formula: Children of record from 8 years prior * current CoR baptism rate</t>
      </text>
    </comment>
    <comment ref="K172" authorId="0">
      <text>
        <t>Site formula: (Children of record - prior-year children of record) / prior-year children of record</t>
      </text>
    </comment>
    <comment ref="L172" authorId="0">
      <text>
        <t>Site formula: Children-of-record baptisms / official net growth</t>
      </text>
    </comment>
    <comment ref="M172" authorId="0">
      <text>
        <t>Site formula: Prior-year CoR baptism rate - 0.0002</t>
      </text>
    </comment>
    <comment ref="N172" authorId="0">
      <text>
        <t>Site formula: (CoR 8 years prior - CoR baptisms) / CoR 8 years prior</t>
      </text>
    </comment>
    <comment ref="P172" authorId="0">
      <text>
        <t>Site formula: (Converts - prior-year converts) / prior-year converts</t>
      </text>
    </comment>
    <comment ref="Q172" authorId="0">
      <text>
        <t>Site formula: Converts + children-of-record baptisms</t>
      </text>
    </comment>
    <comment ref="R172" authorId="0">
      <text>
        <t>Site formula: (Current attrition - prior-year attrition) / prior-year attrition</t>
      </text>
    </comment>
    <comment ref="S172" authorId="0">
      <text>
        <t>Site formula: Membership increase - official net growth</t>
      </text>
    </comment>
    <comment ref="T172" authorId="0">
      <text>
        <t>Site formula: (Full-time missionaries - prior-year full-time missionaries) / prior-year full-time missionaries</t>
      </text>
    </comment>
    <comment ref="V172" authorId="0">
      <text>
        <t>Site formula: Full-time missionaries / official membership</t>
      </text>
    </comment>
    <comment ref="W172" authorId="0">
      <text>
        <t>Site formula: (Conv / Missionary - prior-year Conv / Missionary) / prior-year Conv / Missionary</t>
      </text>
    </comment>
    <comment ref="X172" authorId="0">
      <text>
        <t>Site formula: Converts / full-time missionaries</t>
      </text>
    </comment>
    <comment ref="Y172" authorId="0">
      <text>
        <t>Site formula: Official net growth / full-time missionaries</t>
      </text>
    </comment>
    <comment ref="Z172" authorId="0">
      <text>
        <t>Site formula: Membership increase / full-time missionaries</t>
      </text>
    </comment>
    <comment ref="AE172" authorId="0">
      <text>
        <t>Site formula: (All missionaries - prior-year all missionaries) / prior-year all missionaries</t>
      </text>
    </comment>
    <comment ref="AG172" authorId="0">
      <text>
        <t>Site formula: (Stakes - prior-year stakes) / prior-year stakes</t>
      </text>
    </comment>
    <comment ref="AJ172" authorId="0">
      <text>
        <t>Site formula: (Districts - prior-year districts) / prior-year districts</t>
      </text>
    </comment>
    <comment ref="AM172" authorId="0">
      <text>
        <t>Site formula: Year-over-year change in members per stake or district</t>
      </text>
    </comment>
    <comment ref="AN172" authorId="0">
      <text>
        <t>Site formula: Official membership / (stakes + districts)</t>
      </text>
    </comment>
    <comment ref="AO172" authorId="0">
      <text>
        <t>Site formula: (Wards and branches - prior-year wards and branches) / prior-year wards and branches</t>
      </text>
    </comment>
    <comment ref="AU172" authorId="0">
      <text>
        <t>Site formula: Wards and branches / stakes</t>
      </text>
    </comment>
    <comment ref="AV172" authorId="0">
      <text>
        <t>Site formula: (1973 wards and branches / stakes) - (current wards and branches / stakes)</t>
      </text>
    </comment>
    <comment ref="AW172" authorId="0">
      <text>
        <t>Site formula: Official membership / wards and branches</t>
      </text>
    </comment>
    <comment ref="AX172" authorId="0">
      <text>
        <t>Site formula: (Current members per ward and branch) - (1980 members per ward and branch)</t>
      </text>
    </comment>
    <comment ref="BX172" authorId="0">
      <text>
        <t>Site formula: C173-G173</t>
      </text>
    </comment>
    <comment ref="CJ172" authorId="0">
      <text>
        <t>Site formula: R173-S173</t>
      </text>
    </comment>
    <comment ref="E173" authorId="0">
      <text>
        <t>Site formula: Official membership - prior-year official membership</t>
      </text>
    </comment>
    <comment ref="F173" authorId="0">
      <text>
        <t>Site formula: Official net growth / prior-year official membership</t>
      </text>
    </comment>
    <comment ref="G173" authorId="0">
      <text>
        <t>Site formula: (Official net growth - prior-year net growth) / prior-year net growth</t>
      </text>
    </comment>
    <comment ref="J173" authorId="0">
      <text>
        <t>Site formula: Children of record from 8 years prior * current CoR baptism rate</t>
      </text>
    </comment>
    <comment ref="K173" authorId="0">
      <text>
        <t>Site formula: (Children of record - prior-year children of record) / prior-year children of record</t>
      </text>
    </comment>
    <comment ref="L173" authorId="0">
      <text>
        <t>Site formula: Children-of-record baptisms / official net growth</t>
      </text>
    </comment>
    <comment ref="M173" authorId="0">
      <text>
        <t>Site formula: Prior-year CoR baptism rate - 0.0002</t>
      </text>
    </comment>
    <comment ref="N173" authorId="0">
      <text>
        <t>Site formula: (CoR 8 years prior - CoR baptisms) / CoR 8 years prior</t>
      </text>
    </comment>
    <comment ref="P173" authorId="0">
      <text>
        <t>Site formula: (Converts - prior-year converts) / prior-year converts</t>
      </text>
    </comment>
    <comment ref="Q173" authorId="0">
      <text>
        <t>Site formula: Converts + children-of-record baptisms</t>
      </text>
    </comment>
    <comment ref="R173" authorId="0">
      <text>
        <t>Site formula: (Current attrition - prior-year attrition) / prior-year attrition</t>
      </text>
    </comment>
    <comment ref="S173" authorId="0">
      <text>
        <t>Site formula: Membership increase - official net growth</t>
      </text>
    </comment>
    <comment ref="T173" authorId="0">
      <text>
        <t>Site formula: (Full-time missionaries - prior-year full-time missionaries) / prior-year full-time missionaries</t>
      </text>
    </comment>
    <comment ref="V173" authorId="0">
      <text>
        <t>Site formula: Full-time missionaries / official membership</t>
      </text>
    </comment>
    <comment ref="W173" authorId="0">
      <text>
        <t>Site formula: (Conv / Missionary - prior-year Conv / Missionary) / prior-year Conv / Missionary</t>
      </text>
    </comment>
    <comment ref="X173" authorId="0">
      <text>
        <t>Site formula: Converts / full-time missionaries</t>
      </text>
    </comment>
    <comment ref="Y173" authorId="0">
      <text>
        <t>Site formula: Official net growth / full-time missionaries</t>
      </text>
    </comment>
    <comment ref="Z173" authorId="0">
      <text>
        <t>Site formula: Membership increase / full-time missionaries</t>
      </text>
    </comment>
    <comment ref="AE173" authorId="0">
      <text>
        <t>Site formula: (All missionaries - prior-year all missionaries) / prior-year all missionaries</t>
      </text>
    </comment>
    <comment ref="AG173" authorId="0">
      <text>
        <t>Site formula: (Stakes - prior-year stakes) / prior-year stakes</t>
      </text>
    </comment>
    <comment ref="AJ173" authorId="0">
      <text>
        <t>Site formula: (Districts - prior-year districts) / prior-year districts</t>
      </text>
    </comment>
    <comment ref="AM173" authorId="0">
      <text>
        <t>Site formula: Year-over-year change in members per stake or district</t>
      </text>
    </comment>
    <comment ref="AN173" authorId="0">
      <text>
        <t>Site formula: Official membership / (stakes + districts)</t>
      </text>
    </comment>
    <comment ref="AO173" authorId="0">
      <text>
        <t>Site formula: (Wards and branches - prior-year wards and branches) / prior-year wards and branches</t>
      </text>
    </comment>
    <comment ref="AU173" authorId="0">
      <text>
        <t>Site formula: Wards and branches / stakes</t>
      </text>
    </comment>
    <comment ref="AV173" authorId="0">
      <text>
        <t>Site formula: (1973 wards and branches / stakes) - (current wards and branches / stakes)</t>
      </text>
    </comment>
    <comment ref="AW173" authorId="0">
      <text>
        <t>Site formula: Official membership / wards and branches</t>
      </text>
    </comment>
    <comment ref="AX173" authorId="0">
      <text>
        <t>Site formula: (Current members per ward and branch) - (1980 members per ward and branch)</t>
      </text>
    </comment>
    <comment ref="CD173" authorId="0">
      <text>
        <t>Site formula: round($N$173+((A174-$A$173)*($N$183-$N$173)/($A$183-$A$173)),4)</t>
      </text>
    </comment>
    <comment ref="E174" authorId="0">
      <text>
        <t>Site formula: Official membership - prior-year official membership</t>
      </text>
    </comment>
    <comment ref="F174" authorId="0">
      <text>
        <t>Site formula: Official net growth / prior-year official membership</t>
      </text>
    </comment>
    <comment ref="G174" authorId="0">
      <text>
        <t>Site formula: (Official net growth - prior-year net growth) / prior-year net growth</t>
      </text>
    </comment>
    <comment ref="J174" authorId="0">
      <text>
        <t>Site formula: Children of record from 8 years prior * current CoR baptism rate</t>
      </text>
    </comment>
    <comment ref="K174" authorId="0">
      <text>
        <t>Site formula: (Children of record - prior-year children of record) / prior-year children of record</t>
      </text>
    </comment>
    <comment ref="L174" authorId="0">
      <text>
        <t>Site formula: Children-of-record baptisms / official net growth</t>
      </text>
    </comment>
    <comment ref="M174" authorId="0">
      <text>
        <t>Site formula: Prior-year CoR baptism rate - 0.0002</t>
      </text>
    </comment>
    <comment ref="N174" authorId="0">
      <text>
        <t>Site formula: (CoR 8 years prior - CoR baptisms) / CoR 8 years prior</t>
      </text>
    </comment>
    <comment ref="P174" authorId="0">
      <text>
        <t>Site formula: (Converts - prior-year converts) / prior-year converts</t>
      </text>
    </comment>
    <comment ref="Q174" authorId="0">
      <text>
        <t>Site formula: Converts + children-of-record baptisms</t>
      </text>
    </comment>
    <comment ref="R174" authorId="0">
      <text>
        <t>Site formula: (Current attrition - prior-year attrition) / prior-year attrition</t>
      </text>
    </comment>
    <comment ref="S174" authorId="0">
      <text>
        <t>Site formula: Membership increase - official net growth</t>
      </text>
    </comment>
    <comment ref="T174" authorId="0">
      <text>
        <t>Site formula: (Full-time missionaries - prior-year full-time missionaries) / prior-year full-time missionaries</t>
      </text>
    </comment>
    <comment ref="V174" authorId="0">
      <text>
        <t>Site formula: Full-time missionaries / official membership</t>
      </text>
    </comment>
    <comment ref="W174" authorId="0">
      <text>
        <t>Site formula: (Conv / Missionary - prior-year Conv / Missionary) / prior-year Conv / Missionary</t>
      </text>
    </comment>
    <comment ref="X174" authorId="0">
      <text>
        <t>Site formula: Converts / full-time missionaries</t>
      </text>
    </comment>
    <comment ref="Y174" authorId="0">
      <text>
        <t>Site formula: Official net growth / full-time missionaries</t>
      </text>
    </comment>
    <comment ref="Z174" authorId="0">
      <text>
        <t>Site formula: Membership increase / full-time missionaries</t>
      </text>
    </comment>
    <comment ref="AE174" authorId="0">
      <text>
        <t>Site formula: (All missionaries - prior-year all missionaries) / prior-year all missionaries</t>
      </text>
    </comment>
    <comment ref="AG174" authorId="0">
      <text>
        <t>Site formula: (Stakes - prior-year stakes) / prior-year stakes</t>
      </text>
    </comment>
    <comment ref="AJ174" authorId="0">
      <text>
        <t>Site formula: (Districts - prior-year districts) / prior-year districts</t>
      </text>
    </comment>
    <comment ref="AM174" authorId="0">
      <text>
        <t>Site formula: Year-over-year change in members per stake or district</t>
      </text>
    </comment>
    <comment ref="AN174" authorId="0">
      <text>
        <t>Site formula: Official membership / (stakes + districts)</t>
      </text>
    </comment>
    <comment ref="AO174" authorId="0">
      <text>
        <t>Site formula: (Wards and branches - prior-year wards and branches) / prior-year wards and branches</t>
      </text>
    </comment>
    <comment ref="AU174" authorId="0">
      <text>
        <t>Site formula: Wards and branches / stakes</t>
      </text>
    </comment>
    <comment ref="AV174" authorId="0">
      <text>
        <t>Site formula: (1973 wards and branches / stakes) - (current wards and branches / stakes)</t>
      </text>
    </comment>
    <comment ref="AW174" authorId="0">
      <text>
        <t>Site formula: Official membership / wards and branches</t>
      </text>
    </comment>
    <comment ref="AX174" authorId="0">
      <text>
        <t>Site formula: (Current members per ward and branch) - (1980 members per ward and branch)</t>
      </text>
    </comment>
    <comment ref="E175" authorId="0">
      <text>
        <t>Site formula: Official membership - prior-year official membership</t>
      </text>
    </comment>
    <comment ref="F175" authorId="0">
      <text>
        <t>Site formula: Official net growth / prior-year official membership</t>
      </text>
    </comment>
    <comment ref="G175" authorId="0">
      <text>
        <t>Site formula: (Official net growth - prior-year net growth) / prior-year net growth</t>
      </text>
    </comment>
    <comment ref="J175" authorId="0">
      <text>
        <t>Site formula: Children of record from 8 years prior * current CoR baptism rate</t>
      </text>
    </comment>
    <comment ref="K175" authorId="0">
      <text>
        <t>Site formula: (Children of record - prior-year children of record) / prior-year children of record</t>
      </text>
    </comment>
    <comment ref="L175" authorId="0">
      <text>
        <t>Site formula: Children-of-record baptisms / official net growth</t>
      </text>
    </comment>
    <comment ref="M175" authorId="0">
      <text>
        <t>Site formula: Prior-year CoR baptism rate - 0.0002</t>
      </text>
    </comment>
    <comment ref="N175" authorId="0">
      <text>
        <t>Site formula: (CoR 8 years prior - CoR baptisms) / CoR 8 years prior</t>
      </text>
    </comment>
    <comment ref="P175" authorId="0">
      <text>
        <t>Site formula: (Converts - prior-year converts) / prior-year converts</t>
      </text>
    </comment>
    <comment ref="Q175" authorId="0">
      <text>
        <t>Site formula: Converts + children-of-record baptisms</t>
      </text>
    </comment>
    <comment ref="R175" authorId="0">
      <text>
        <t>Site formula: (Current attrition - prior-year attrition) / prior-year attrition</t>
      </text>
    </comment>
    <comment ref="S175" authorId="0">
      <text>
        <t>Site formula: Membership increase - official net growth</t>
      </text>
    </comment>
    <comment ref="T175" authorId="0">
      <text>
        <t>Site formula: (Full-time missionaries - prior-year full-time missionaries) / prior-year full-time missionaries</t>
      </text>
    </comment>
    <comment ref="V175" authorId="0">
      <text>
        <t>Site formula: Full-time missionaries / official membership</t>
      </text>
    </comment>
    <comment ref="W175" authorId="0">
      <text>
        <t>Site formula: (Conv / Missionary - prior-year Conv / Missionary) / prior-year Conv / Missionary</t>
      </text>
    </comment>
    <comment ref="X175" authorId="0">
      <text>
        <t>Site formula: Converts / full-time missionaries</t>
      </text>
    </comment>
    <comment ref="Y175" authorId="0">
      <text>
        <t>Site formula: Official net growth / full-time missionaries</t>
      </text>
    </comment>
    <comment ref="Z175" authorId="0">
      <text>
        <t>Site formula: Membership increase / full-time missionaries</t>
      </text>
    </comment>
    <comment ref="AE175" authorId="0">
      <text>
        <t>Site formula: (All missionaries - prior-year all missionaries) / prior-year all missionaries</t>
      </text>
    </comment>
    <comment ref="AG175" authorId="0">
      <text>
        <t>Site formula: (Stakes - prior-year stakes) / prior-year stakes</t>
      </text>
    </comment>
    <comment ref="AJ175" authorId="0">
      <text>
        <t>Site formula: (Districts - prior-year districts) / prior-year districts</t>
      </text>
    </comment>
    <comment ref="AM175" authorId="0">
      <text>
        <t>Site formula: Year-over-year change in members per stake or district</t>
      </text>
    </comment>
    <comment ref="AN175" authorId="0">
      <text>
        <t>Site formula: Official membership / (stakes + districts)</t>
      </text>
    </comment>
    <comment ref="AO175" authorId="0">
      <text>
        <t>Site formula: (Wards and branches - prior-year wards and branches) / prior-year wards and branches</t>
      </text>
    </comment>
    <comment ref="AU175" authorId="0">
      <text>
        <t>Site formula: Wards and branches / stakes</t>
      </text>
    </comment>
    <comment ref="AV175" authorId="0">
      <text>
        <t>Site formula: (1973 wards and branches / stakes) - (current wards and branches / stakes)</t>
      </text>
    </comment>
    <comment ref="AW175" authorId="0">
      <text>
        <t>Site formula: Official membership / wards and branches</t>
      </text>
    </comment>
    <comment ref="AX175" authorId="0">
      <text>
        <t>Site formula: (Current members per ward and branch) - (1980 members per ward and branch)</t>
      </text>
    </comment>
    <comment ref="E176" authorId="0">
      <text>
        <t>Site formula: Official membership - prior-year official membership</t>
      </text>
    </comment>
    <comment ref="F176" authorId="0">
      <text>
        <t>Site formula: Official net growth / prior-year official membership</t>
      </text>
    </comment>
    <comment ref="G176" authorId="0">
      <text>
        <t>Site formula: (Official net growth - prior-year net growth) / prior-year net growth</t>
      </text>
    </comment>
    <comment ref="J176" authorId="0">
      <text>
        <t>Site formula: Children of record from 8 years prior * current CoR baptism rate</t>
      </text>
    </comment>
    <comment ref="K176" authorId="0">
      <text>
        <t>Site formula: (Children of record - prior-year children of record) / prior-year children of record</t>
      </text>
    </comment>
    <comment ref="L176" authorId="0">
      <text>
        <t>Site formula: Children-of-record baptisms / official net growth</t>
      </text>
    </comment>
    <comment ref="M176" authorId="0">
      <text>
        <t>Site formula: Prior-year CoR baptism rate - 0.0002</t>
      </text>
    </comment>
    <comment ref="N176" authorId="0">
      <text>
        <t>Site formula: (CoR 8 years prior - CoR baptisms) / CoR 8 years prior</t>
      </text>
    </comment>
    <comment ref="P176" authorId="0">
      <text>
        <t>Site formula: (Converts - prior-year converts) / prior-year converts</t>
      </text>
    </comment>
    <comment ref="Q176" authorId="0">
      <text>
        <t>Site formula: Converts + children-of-record baptisms</t>
      </text>
    </comment>
    <comment ref="R176" authorId="0">
      <text>
        <t>Site formula: (Current attrition - prior-year attrition) / prior-year attrition</t>
      </text>
    </comment>
    <comment ref="S176" authorId="0">
      <text>
        <t>Site formula: Membership increase - official net growth</t>
      </text>
    </comment>
    <comment ref="T176" authorId="0">
      <text>
        <t>Site formula: (Full-time missionaries - prior-year full-time missionaries) / prior-year full-time missionaries</t>
      </text>
    </comment>
    <comment ref="V176" authorId="0">
      <text>
        <t>Site formula: Full-time missionaries / official membership</t>
      </text>
    </comment>
    <comment ref="W176" authorId="0">
      <text>
        <t>Site formula: (Conv / Missionary - prior-year Conv / Missionary) / prior-year Conv / Missionary</t>
      </text>
    </comment>
    <comment ref="X176" authorId="0">
      <text>
        <t>Site formula: Converts / full-time missionaries</t>
      </text>
    </comment>
    <comment ref="Y176" authorId="0">
      <text>
        <t>Site formula: Official net growth / full-time missionaries</t>
      </text>
    </comment>
    <comment ref="Z176" authorId="0">
      <text>
        <t>Site formula: Membership increase / full-time missionaries</t>
      </text>
    </comment>
    <comment ref="AE176" authorId="0">
      <text>
        <t>Site formula: (All missionaries - prior-year all missionaries) / prior-year all missionaries</t>
      </text>
    </comment>
    <comment ref="AG176" authorId="0">
      <text>
        <t>Site formula: (Stakes - prior-year stakes) / prior-year stakes</t>
      </text>
    </comment>
    <comment ref="AJ176" authorId="0">
      <text>
        <t>Site formula: (Districts - prior-year districts) / prior-year districts</t>
      </text>
    </comment>
    <comment ref="AM176" authorId="0">
      <text>
        <t>Site formula: Year-over-year change in members per stake or district</t>
      </text>
    </comment>
    <comment ref="AN176" authorId="0">
      <text>
        <t>Site formula: Official membership / (stakes + districts)</t>
      </text>
    </comment>
    <comment ref="AO176" authorId="0">
      <text>
        <t>Site formula: (Wards and branches - prior-year wards and branches) / prior-year wards and branches</t>
      </text>
    </comment>
    <comment ref="AU176" authorId="0">
      <text>
        <t>Site formula: Wards and branches / stakes</t>
      </text>
    </comment>
    <comment ref="AV176" authorId="0">
      <text>
        <t>Site formula: (1973 wards and branches / stakes) - (current wards and branches / stakes)</t>
      </text>
    </comment>
    <comment ref="AW176" authorId="0">
      <text>
        <t>Site formula: Official membership / wards and branches</t>
      </text>
    </comment>
    <comment ref="AX176" authorId="0">
      <text>
        <t>Site formula: (Current members per ward and branch) - (1980 members per ward and branch)</t>
      </text>
    </comment>
    <comment ref="E177" authorId="0">
      <text>
        <t>Site formula: Official membership - prior-year official membership</t>
      </text>
    </comment>
    <comment ref="F177" authorId="0">
      <text>
        <t>Site formula: Official net growth / prior-year official membership</t>
      </text>
    </comment>
    <comment ref="G177" authorId="0">
      <text>
        <t>Site formula: (Official net growth - prior-year net growth) / prior-year net growth</t>
      </text>
    </comment>
    <comment ref="J177" authorId="0">
      <text>
        <t>Site formula: Children of record from 8 years prior * current CoR baptism rate</t>
      </text>
    </comment>
    <comment ref="K177" authorId="0">
      <text>
        <t>Site formula: (Children of record - prior-year children of record) / prior-year children of record</t>
      </text>
    </comment>
    <comment ref="L177" authorId="0">
      <text>
        <t>Site formula: Children-of-record baptisms / official net growth</t>
      </text>
    </comment>
    <comment ref="M177" authorId="0">
      <text>
        <t>Site formula: Prior-year CoR baptism rate - 0.0002</t>
      </text>
    </comment>
    <comment ref="N177" authorId="0">
      <text>
        <t>Site formula: (CoR 8 years prior - CoR baptisms) / CoR 8 years prior</t>
      </text>
    </comment>
    <comment ref="P177" authorId="0">
      <text>
        <t>Site formula: (Converts - prior-year converts) / prior-year converts</t>
      </text>
    </comment>
    <comment ref="Q177" authorId="0">
      <text>
        <t>Site formula: Converts + children-of-record baptisms</t>
      </text>
    </comment>
    <comment ref="R177" authorId="0">
      <text>
        <t>Site formula: (Current attrition - prior-year attrition) / prior-year attrition</t>
      </text>
    </comment>
    <comment ref="S177" authorId="0">
      <text>
        <t>Site formula: Membership increase - official net growth</t>
      </text>
    </comment>
    <comment ref="T177" authorId="0">
      <text>
        <t>Site formula: (Full-time missionaries - prior-year full-time missionaries) / prior-year full-time missionaries</t>
      </text>
    </comment>
    <comment ref="V177" authorId="0">
      <text>
        <t>Site formula: Full-time missionaries / official membership</t>
      </text>
    </comment>
    <comment ref="W177" authorId="0">
      <text>
        <t>Site formula: (Conv / Missionary - prior-year Conv / Missionary) / prior-year Conv / Missionary</t>
      </text>
    </comment>
    <comment ref="X177" authorId="0">
      <text>
        <t>Site formula: Converts / full-time missionaries</t>
      </text>
    </comment>
    <comment ref="Y177" authorId="0">
      <text>
        <t>Site formula: Official net growth / full-time missionaries</t>
      </text>
    </comment>
    <comment ref="Z177" authorId="0">
      <text>
        <t>Site formula: Membership increase / full-time missionaries</t>
      </text>
    </comment>
    <comment ref="AE177" authorId="0">
      <text>
        <t>Site formula: (All missionaries - prior-year all missionaries) / prior-year all missionaries</t>
      </text>
    </comment>
    <comment ref="AG177" authorId="0">
      <text>
        <t>Site formula: (Stakes - prior-year stakes) / prior-year stakes</t>
      </text>
    </comment>
    <comment ref="AJ177" authorId="0">
      <text>
        <t>Site formula: (Districts - prior-year districts) / prior-year districts</t>
      </text>
    </comment>
    <comment ref="AM177" authorId="0">
      <text>
        <t>Site formula: Year-over-year change in members per stake or district</t>
      </text>
    </comment>
    <comment ref="AN177" authorId="0">
      <text>
        <t>Site formula: Official membership / (stakes + districts)</t>
      </text>
    </comment>
    <comment ref="AO177" authorId="0">
      <text>
        <t>Site formula: (Wards and branches - prior-year wards and branches) / prior-year wards and branches</t>
      </text>
    </comment>
    <comment ref="AU177" authorId="0">
      <text>
        <t>Site formula: Wards and branches / stakes</t>
      </text>
    </comment>
    <comment ref="AV177" authorId="0">
      <text>
        <t>Site formula: (1973 wards and branches / stakes) - (current wards and branches / stakes)</t>
      </text>
    </comment>
    <comment ref="AW177" authorId="0">
      <text>
        <t>Site formula: Official membership / wards and branches</t>
      </text>
    </comment>
    <comment ref="AX177" authorId="0">
      <text>
        <t>Site formula: (Current members per ward and branch) - (1980 members per ward and branch)</t>
      </text>
    </comment>
    <comment ref="CT177" authorId="0">
      <text>
        <t>Site formula: 2100*2</t>
      </text>
    </comment>
    <comment ref="E178" authorId="0">
      <text>
        <t>Site formula: Official membership - prior-year official membership</t>
      </text>
    </comment>
    <comment ref="F178" authorId="0">
      <text>
        <t>Site formula: Official net growth / prior-year official membership</t>
      </text>
    </comment>
    <comment ref="G178" authorId="0">
      <text>
        <t>Site formula: (Official net growth - prior-year net growth) / prior-year net growth</t>
      </text>
    </comment>
    <comment ref="J178" authorId="0">
      <text>
        <t>Site formula: Children of record from 8 years prior * current CoR baptism rate</t>
      </text>
    </comment>
    <comment ref="K178" authorId="0">
      <text>
        <t>Site formula: (Children of record - prior-year children of record) / prior-year children of record</t>
      </text>
    </comment>
    <comment ref="L178" authorId="0">
      <text>
        <t>Site formula: Children-of-record baptisms / official net growth</t>
      </text>
    </comment>
    <comment ref="M178" authorId="0">
      <text>
        <t>Site formula: Prior-year CoR baptism rate - 0.0002</t>
      </text>
    </comment>
    <comment ref="N178" authorId="0">
      <text>
        <t>Site formula: (CoR 8 years prior - CoR baptisms) / CoR 8 years prior</t>
      </text>
    </comment>
    <comment ref="P178" authorId="0">
      <text>
        <t>Site formula: (Converts - prior-year converts) / prior-year converts</t>
      </text>
    </comment>
    <comment ref="Q178" authorId="0">
      <text>
        <t>Site formula: Converts + children-of-record baptisms</t>
      </text>
    </comment>
    <comment ref="R178" authorId="0">
      <text>
        <t>Site formula: (Current attrition - prior-year attrition) / prior-year attrition</t>
      </text>
    </comment>
    <comment ref="S178" authorId="0">
      <text>
        <t>Site formula: Membership increase - official net growth</t>
      </text>
    </comment>
    <comment ref="T178" authorId="0">
      <text>
        <t>Site formula: (Full-time missionaries - prior-year full-time missionaries) / prior-year full-time missionaries</t>
      </text>
    </comment>
    <comment ref="V178" authorId="0">
      <text>
        <t>Site formula: Full-time missionaries / official membership</t>
      </text>
    </comment>
    <comment ref="W178" authorId="0">
      <text>
        <t>Site formula: (Conv / Missionary - prior-year Conv / Missionary) / prior-year Conv / Missionary</t>
      </text>
    </comment>
    <comment ref="X178" authorId="0">
      <text>
        <t>Site formula: Converts / full-time missionaries</t>
      </text>
    </comment>
    <comment ref="Y178" authorId="0">
      <text>
        <t>Site formula: Official net growth / full-time missionaries</t>
      </text>
    </comment>
    <comment ref="Z178" authorId="0">
      <text>
        <t>Site formula: Membership increase / full-time missionaries</t>
      </text>
    </comment>
    <comment ref="AE178" authorId="0">
      <text>
        <t>Site formula: (All missionaries - prior-year all missionaries) / prior-year all missionaries</t>
      </text>
    </comment>
    <comment ref="AG178" authorId="0">
      <text>
        <t>Site formula: (Stakes - prior-year stakes) / prior-year stakes</t>
      </text>
    </comment>
    <comment ref="AJ178" authorId="0">
      <text>
        <t>Site formula: (Districts - prior-year districts) / prior-year districts</t>
      </text>
    </comment>
    <comment ref="AM178" authorId="0">
      <text>
        <t>Site formula: Year-over-year change in members per stake or district</t>
      </text>
    </comment>
    <comment ref="AN178" authorId="0">
      <text>
        <t>Site formula: Official membership / (stakes + districts)</t>
      </text>
    </comment>
    <comment ref="AO178" authorId="0">
      <text>
        <t>Site formula: (Wards and branches - prior-year wards and branches) / prior-year wards and branches</t>
      </text>
    </comment>
    <comment ref="AU178" authorId="0">
      <text>
        <t>Site formula: Wards and branches / stakes</t>
      </text>
    </comment>
    <comment ref="AV178" authorId="0">
      <text>
        <t>Site formula: (1973 wards and branches / stakes) - (current wards and branches / stakes)</t>
      </text>
    </comment>
    <comment ref="AW178" authorId="0">
      <text>
        <t>Site formula: Official membership / wards and branches</t>
      </text>
    </comment>
    <comment ref="AX178" authorId="0">
      <text>
        <t>Site formula: (Current members per ward and branch) - (1980 members per ward and branch)</t>
      </text>
    </comment>
    <comment ref="CT178" authorId="0">
      <text>
        <t>Site formula: round(average(AH178,AH180),0)</t>
      </text>
    </comment>
    <comment ref="E179" authorId="0">
      <text>
        <t>Site formula: Official membership - prior-year official membership</t>
      </text>
    </comment>
    <comment ref="F179" authorId="0">
      <text>
        <t>Site formula: Official net growth / prior-year official membership</t>
      </text>
    </comment>
    <comment ref="G179" authorId="0">
      <text>
        <t>Site formula: (Official net growth - prior-year net growth) / prior-year net growth</t>
      </text>
    </comment>
    <comment ref="J179" authorId="0">
      <text>
        <t>Site formula: Children of record from 8 years prior * current CoR baptism rate</t>
      </text>
    </comment>
    <comment ref="K179" authorId="0">
      <text>
        <t>Site formula: (Children of record - prior-year children of record) / prior-year children of record</t>
      </text>
    </comment>
    <comment ref="L179" authorId="0">
      <text>
        <t>Site formula: Children-of-record baptisms / official net growth</t>
      </text>
    </comment>
    <comment ref="M179" authorId="0">
      <text>
        <t>Site formula: Prior-year CoR baptism rate - 0.0002</t>
      </text>
    </comment>
    <comment ref="N179" authorId="0">
      <text>
        <t>Site formula: (CoR 8 years prior - CoR baptisms) / CoR 8 years prior</t>
      </text>
    </comment>
    <comment ref="P179" authorId="0">
      <text>
        <t>Site formula: (Converts - prior-year converts) / prior-year converts</t>
      </text>
    </comment>
    <comment ref="Q179" authorId="0">
      <text>
        <t>Site formula: Converts + children-of-record baptisms</t>
      </text>
    </comment>
    <comment ref="R179" authorId="0">
      <text>
        <t>Site formula: (Current attrition - prior-year attrition) / prior-year attrition</t>
      </text>
    </comment>
    <comment ref="S179" authorId="0">
      <text>
        <t>Site formula: Membership increase - official net growth</t>
      </text>
    </comment>
    <comment ref="T179" authorId="0">
      <text>
        <t>Site formula: (Full-time missionaries - prior-year full-time missionaries) / prior-year full-time missionaries</t>
      </text>
    </comment>
    <comment ref="V179" authorId="0">
      <text>
        <t>Site formula: Full-time missionaries / official membership</t>
      </text>
    </comment>
    <comment ref="W179" authorId="0">
      <text>
        <t>Site formula: (Conv / Missionary - prior-year Conv / Missionary) / prior-year Conv / Missionary</t>
      </text>
    </comment>
    <comment ref="X179" authorId="0">
      <text>
        <t>Site formula: Converts / full-time missionaries</t>
      </text>
    </comment>
    <comment ref="Y179" authorId="0">
      <text>
        <t>Site formula: Official net growth / full-time missionaries</t>
      </text>
    </comment>
    <comment ref="Z179" authorId="0">
      <text>
        <t>Site formula: Membership increase / full-time missionaries</t>
      </text>
    </comment>
    <comment ref="AE179" authorId="0">
      <text>
        <t>Site formula: (All missionaries - prior-year all missionaries) / prior-year all missionaries</t>
      </text>
    </comment>
    <comment ref="AG179" authorId="0">
      <text>
        <t>Site formula: (Stakes - prior-year stakes) / prior-year stakes</t>
      </text>
    </comment>
    <comment ref="AJ179" authorId="0">
      <text>
        <t>Site formula: (Districts - prior-year districts) / prior-year districts</t>
      </text>
    </comment>
    <comment ref="AM179" authorId="0">
      <text>
        <t>Site formula: Year-over-year change in members per stake or district</t>
      </text>
    </comment>
    <comment ref="AN179" authorId="0">
      <text>
        <t>Site formula: Official membership / (stakes + districts)</t>
      </text>
    </comment>
    <comment ref="AO179" authorId="0">
      <text>
        <t>Site formula: (Wards and branches - prior-year wards and branches) / prior-year wards and branches</t>
      </text>
    </comment>
    <comment ref="AU179" authorId="0">
      <text>
        <t>Site formula: Wards and branches / stakes</t>
      </text>
    </comment>
    <comment ref="AV179" authorId="0">
      <text>
        <t>Site formula: (1973 wards and branches / stakes) - (current wards and branches / stakes)</t>
      </text>
    </comment>
    <comment ref="AW179" authorId="0">
      <text>
        <t>Site formula: Official membership / wards and branches</t>
      </text>
    </comment>
    <comment ref="AX179" authorId="0">
      <text>
        <t>Site formula: (Current members per ward and branch) - (1980 members per ward and branch)</t>
      </text>
    </comment>
    <comment ref="CR179" authorId="0">
      <text>
        <t>Site formula: 1.095*AI180-AF179</t>
      </text>
    </comment>
    <comment ref="CT179" authorId="0">
      <text>
        <t>Site formula: round(AB180*0.07,0)</t>
      </text>
    </comment>
    <comment ref="CU179" authorId="0">
      <text>
        <t>Site formula: round(AB180*0.8,0)</t>
      </text>
    </comment>
    <comment ref="CV179" authorId="0">
      <text>
        <t>Site formula: round(AB180*0.13,0)</t>
      </text>
    </comment>
    <comment ref="E180" authorId="0">
      <text>
        <t>Site formula: Official membership - prior-year official membership</t>
      </text>
    </comment>
    <comment ref="F180" authorId="0">
      <text>
        <t>Site formula: Official net growth / prior-year official membership</t>
      </text>
    </comment>
    <comment ref="G180" authorId="0">
      <text>
        <t>Site formula: (Official net growth - prior-year net growth) / prior-year net growth</t>
      </text>
    </comment>
    <comment ref="H180" authorId="0">
      <text>
        <t>Site formula: R45/P53</t>
      </text>
    </comment>
    <comment ref="J180" authorId="0">
      <text>
        <t>Site formula: Children of record from 8 years prior * current CoR baptism rate</t>
      </text>
    </comment>
    <comment ref="K180" authorId="0">
      <text>
        <t>Site formula: (Children of record - prior-year children of record) / prior-year children of record</t>
      </text>
    </comment>
    <comment ref="L180" authorId="0">
      <text>
        <t>Site formula: Children-of-record baptisms / official net growth</t>
      </text>
    </comment>
    <comment ref="M180" authorId="0">
      <text>
        <t>Site formula: Prior-year CoR baptism rate - 0.0002</t>
      </text>
    </comment>
    <comment ref="N180" authorId="0">
      <text>
        <t>Site formula: (CoR 8 years prior - CoR baptisms) / CoR 8 years prior</t>
      </text>
    </comment>
    <comment ref="P180" authorId="0">
      <text>
        <t>Site formula: (Converts - prior-year converts) / prior-year converts</t>
      </text>
    </comment>
    <comment ref="Q180" authorId="0">
      <text>
        <t>Site formula: Converts + children-of-record baptisms</t>
      </text>
    </comment>
    <comment ref="R180" authorId="0">
      <text>
        <t>Site formula: (Current attrition - prior-year attrition) / prior-year attrition</t>
      </text>
    </comment>
    <comment ref="S180" authorId="0">
      <text>
        <t>Site formula: Membership increase - official net growth</t>
      </text>
    </comment>
    <comment ref="T180" authorId="0">
      <text>
        <t>Site formula: (Full-time missionaries - prior-year full-time missionaries) / prior-year full-time missionaries</t>
      </text>
    </comment>
    <comment ref="V180" authorId="0">
      <text>
        <t>Site formula: Full-time missionaries / official membership</t>
      </text>
    </comment>
    <comment ref="W180" authorId="0">
      <text>
        <t>Site formula: (Conv / Missionary - prior-year Conv / Missionary) / prior-year Conv / Missionary</t>
      </text>
    </comment>
    <comment ref="X180" authorId="0">
      <text>
        <t>Site formula: Converts / full-time missionaries</t>
      </text>
    </comment>
    <comment ref="Y180" authorId="0">
      <text>
        <t>Site formula: Official net growth / full-time missionaries</t>
      </text>
    </comment>
    <comment ref="Z180" authorId="0">
      <text>
        <t>Site formula: Membership increase / full-time missionaries</t>
      </text>
    </comment>
    <comment ref="AE180" authorId="0">
      <text>
        <t>Site formula: (All missionaries - prior-year all missionaries) / prior-year all missionaries</t>
      </text>
    </comment>
    <comment ref="AG180" authorId="0">
      <text>
        <t>Site formula: (Stakes - prior-year stakes) / prior-year stakes</t>
      </text>
    </comment>
    <comment ref="AJ180" authorId="0">
      <text>
        <t>Site formula: (Districts - prior-year districts) / prior-year districts</t>
      </text>
    </comment>
    <comment ref="AM180" authorId="0">
      <text>
        <t>Site formula: Year-over-year change in members per stake or district</t>
      </text>
    </comment>
    <comment ref="AN180" authorId="0">
      <text>
        <t>Site formula: Official membership / (stakes + districts)</t>
      </text>
    </comment>
    <comment ref="AO180" authorId="0">
      <text>
        <t>Site formula: (Wards and branches - prior-year wards and branches) / prior-year wards and branches</t>
      </text>
    </comment>
    <comment ref="AU180" authorId="0">
      <text>
        <t>Site formula: Wards and branches / stakes</t>
      </text>
    </comment>
    <comment ref="AV180" authorId="0">
      <text>
        <t>Site formula: (1973 wards and branches / stakes) - (current wards and branches / stakes)</t>
      </text>
    </comment>
    <comment ref="AW180" authorId="0">
      <text>
        <t>Site formula: Official membership / wards and branches</t>
      </text>
    </comment>
    <comment ref="AX180" authorId="0">
      <text>
        <t>Site formula: (Current members per ward and branch) - (1980 members per ward and branch)</t>
      </text>
    </comment>
    <comment ref="CR180" authorId="0">
      <text>
        <t>Site formula: round((AC181-AE181)*0.805,0)</t>
      </text>
    </comment>
    <comment ref="CT180" authorId="0">
      <text>
        <t>Site formula: round(AH180+((AH183-AH180)/3),0)</t>
      </text>
    </comment>
    <comment ref="CU180" authorId="0">
      <text>
        <t>Site formula: round((AF181+AF180)*(AB181-AH181)/(AF181+AF180+AG181+(AG180/2)),0)</t>
      </text>
    </comment>
    <comment ref="CV180" authorId="0">
      <text>
        <t>Site formula: AB181-AH181-AI181</t>
      </text>
    </comment>
    <comment ref="C181" authorId="0">
      <text>
        <t>Site formula: C51-1</t>
      </text>
    </comment>
    <comment ref="E181" authorId="0">
      <text>
        <t>Site formula: Official membership - prior-year official membership</t>
      </text>
    </comment>
    <comment ref="F181" authorId="0">
      <text>
        <t>Site formula: Official net growth / prior-year official membership</t>
      </text>
    </comment>
    <comment ref="G181" authorId="0">
      <text>
        <t>Site formula: (Official net growth - prior-year net growth) / prior-year net growth</t>
      </text>
    </comment>
    <comment ref="J181" authorId="0">
      <text>
        <t>Site formula: Children of record from 8 years prior * current CoR baptism rate</t>
      </text>
    </comment>
    <comment ref="K181" authorId="0">
      <text>
        <t>Site formula: (Children of record - prior-year children of record) / prior-year children of record</t>
      </text>
    </comment>
    <comment ref="L181" authorId="0">
      <text>
        <t>Site formula: Children-of-record baptisms / official net growth</t>
      </text>
    </comment>
    <comment ref="M181" authorId="0">
      <text>
        <t>Site formula: Prior-year CoR baptism rate - 0.0002</t>
      </text>
    </comment>
    <comment ref="N181" authorId="0">
      <text>
        <t>Site formula: (CoR 8 years prior - CoR baptisms) / CoR 8 years prior</t>
      </text>
    </comment>
    <comment ref="P181" authorId="0">
      <text>
        <t>Site formula: (Converts - prior-year converts) / prior-year converts</t>
      </text>
    </comment>
    <comment ref="Q181" authorId="0">
      <text>
        <t>Site formula: Converts + children-of-record baptisms</t>
      </text>
    </comment>
    <comment ref="R181" authorId="0">
      <text>
        <t>Site formula: (Current attrition - prior-year attrition) / prior-year attrition</t>
      </text>
    </comment>
    <comment ref="S181" authorId="0">
      <text>
        <t>Site formula: Membership increase - official net growth</t>
      </text>
    </comment>
    <comment ref="T181" authorId="0">
      <text>
        <t>Site formula: (Full-time missionaries - prior-year full-time missionaries) / prior-year full-time missionaries</t>
      </text>
    </comment>
    <comment ref="V181" authorId="0">
      <text>
        <t>Site formula: Full-time missionaries / official membership</t>
      </text>
    </comment>
    <comment ref="W181" authorId="0">
      <text>
        <t>Site formula: (Conv / Missionary - prior-year Conv / Missionary) / prior-year Conv / Missionary</t>
      </text>
    </comment>
    <comment ref="X181" authorId="0">
      <text>
        <t>Site formula: Converts / full-time missionaries</t>
      </text>
    </comment>
    <comment ref="Y181" authorId="0">
      <text>
        <t>Site formula: Official net growth / full-time missionaries</t>
      </text>
    </comment>
    <comment ref="Z181" authorId="0">
      <text>
        <t>Site formula: Membership increase / full-time missionaries</t>
      </text>
    </comment>
    <comment ref="AE181" authorId="0">
      <text>
        <t>Site formula: (All missionaries - prior-year all missionaries) / prior-year all missionaries</t>
      </text>
    </comment>
    <comment ref="AF181" authorId="0">
      <text>
        <t>Site formula: AE52</t>
      </text>
    </comment>
    <comment ref="AG181" authorId="0">
      <text>
        <t>Site formula: (Stakes - prior-year stakes) / prior-year stakes</t>
      </text>
    </comment>
    <comment ref="AJ181" authorId="0">
      <text>
        <t>Site formula: (Districts - prior-year districts) / prior-year districts</t>
      </text>
    </comment>
    <comment ref="AM181" authorId="0">
      <text>
        <t>Site formula: Year-over-year change in members per stake or district</t>
      </text>
    </comment>
    <comment ref="AN181" authorId="0">
      <text>
        <t>Site formula: Official membership / (stakes + districts)</t>
      </text>
    </comment>
    <comment ref="AO181" authorId="0">
      <text>
        <t>Site formula: (Wards and branches - prior-year wards and branches) / prior-year wards and branches</t>
      </text>
    </comment>
    <comment ref="AU181" authorId="0">
      <text>
        <t>Site formula: Wards and branches / stakes</t>
      </text>
    </comment>
    <comment ref="AV181" authorId="0">
      <text>
        <t>Site formula: (1973 wards and branches / stakes) - (current wards and branches / stakes)</t>
      </text>
    </comment>
    <comment ref="AW181" authorId="0">
      <text>
        <t>Site formula: Official membership / wards and branches</t>
      </text>
    </comment>
    <comment ref="AX181" authorId="0">
      <text>
        <t>Site formula: (Current members per ward and branch) - (1980 members per ward and branch)</t>
      </text>
    </comment>
    <comment ref="CT181" authorId="0">
      <text>
        <t>Site formula: round(AH180+((AH183-AH180)*2/3),0)</t>
      </text>
    </comment>
    <comment ref="E182" authorId="0">
      <text>
        <t>Site formula: Official membership - prior-year official membership</t>
      </text>
    </comment>
    <comment ref="F182" authorId="0">
      <text>
        <t>Site formula: Official net growth / prior-year official membership</t>
      </text>
    </comment>
    <comment ref="G182" authorId="0">
      <text>
        <t>Site formula: (Official net growth - prior-year net growth) / prior-year net growth</t>
      </text>
    </comment>
    <comment ref="J182" authorId="0">
      <text>
        <t>Site formula: Children of record from 8 years prior * current CoR baptism rate</t>
      </text>
    </comment>
    <comment ref="K182" authorId="0">
      <text>
        <t>Site formula: (Children of record - prior-year children of record) / prior-year children of record</t>
      </text>
    </comment>
    <comment ref="L182" authorId="0">
      <text>
        <t>Site formula: Children-of-record baptisms / official net growth</t>
      </text>
    </comment>
    <comment ref="M182" authorId="0">
      <text>
        <t>Site formula: Prior-year CoR baptism rate - 0.0002</t>
      </text>
    </comment>
    <comment ref="N182" authorId="0">
      <text>
        <t>Site formula: (CoR 8 years prior - CoR baptisms) / CoR 8 years prior</t>
      </text>
    </comment>
    <comment ref="P182" authorId="0">
      <text>
        <t>Site formula: (Converts - prior-year converts) / prior-year converts</t>
      </text>
    </comment>
    <comment ref="Q182" authorId="0">
      <text>
        <t>Site formula: Converts + children-of-record baptisms</t>
      </text>
    </comment>
    <comment ref="R182" authorId="0">
      <text>
        <t>Site formula: (Current attrition - prior-year attrition) / prior-year attrition</t>
      </text>
    </comment>
    <comment ref="S182" authorId="0">
      <text>
        <t>Site formula: Membership increase - official net growth</t>
      </text>
    </comment>
    <comment ref="T182" authorId="0">
      <text>
        <t>Site formula: (Full-time missionaries - prior-year full-time missionaries) / prior-year full-time missionaries</t>
      </text>
    </comment>
    <comment ref="V182" authorId="0">
      <text>
        <t>Site formula: Full-time missionaries / official membership</t>
      </text>
    </comment>
    <comment ref="W182" authorId="0">
      <text>
        <t>Site formula: (Conv / Missionary - prior-year Conv / Missionary) / prior-year Conv / Missionary</t>
      </text>
    </comment>
    <comment ref="X182" authorId="0">
      <text>
        <t>Site formula: Converts / full-time missionaries</t>
      </text>
    </comment>
    <comment ref="Y182" authorId="0">
      <text>
        <t>Site formula: Official net growth / full-time missionaries</t>
      </text>
    </comment>
    <comment ref="Z182" authorId="0">
      <text>
        <t>Site formula: Membership increase / full-time missionaries</t>
      </text>
    </comment>
    <comment ref="AE182" authorId="0">
      <text>
        <t>Site formula: (All missionaries - prior-year all missionaries) / prior-year all missionaries</t>
      </text>
    </comment>
    <comment ref="AG182" authorId="0">
      <text>
        <t>Site formula: (Stakes - prior-year stakes) / prior-year stakes</t>
      </text>
    </comment>
    <comment ref="AJ182" authorId="0">
      <text>
        <t>Site formula: (Districts - prior-year districts) / prior-year districts</t>
      </text>
    </comment>
    <comment ref="AM182" authorId="0">
      <text>
        <t>Site formula: Year-over-year change in members per stake or district</t>
      </text>
    </comment>
    <comment ref="AN182" authorId="0">
      <text>
        <t>Site formula: Official membership / (stakes + districts)</t>
      </text>
    </comment>
    <comment ref="AO182" authorId="0">
      <text>
        <t>Site formula: (Wards and branches - prior-year wards and branches) / prior-year wards and branches</t>
      </text>
    </comment>
    <comment ref="AU182" authorId="0">
      <text>
        <t>Site formula: Wards and branches / stakes</t>
      </text>
    </comment>
    <comment ref="AV182" authorId="0">
      <text>
        <t>Site formula: (1973 wards and branches / stakes) - (current wards and branches / stakes)</t>
      </text>
    </comment>
    <comment ref="AW182" authorId="0">
      <text>
        <t>Site formula: Official membership / wards and branches</t>
      </text>
    </comment>
    <comment ref="AX182" authorId="0">
      <text>
        <t>Site formula: (Current members per ward and branch) - (1980 members per ward and branch)</t>
      </text>
    </comment>
    <comment ref="CJ182" authorId="0">
      <text>
        <t>Site formula: R183-S183</t>
      </text>
    </comment>
    <comment ref="E183" authorId="0">
      <text>
        <t>Site formula: Official membership - prior-year official membership</t>
      </text>
    </comment>
    <comment ref="F183" authorId="0">
      <text>
        <t>Site formula: Official net growth / prior-year official membership</t>
      </text>
    </comment>
    <comment ref="G183" authorId="0">
      <text>
        <t>Site formula: (Official net growth - prior-year net growth) / prior-year net growth</t>
      </text>
    </comment>
    <comment ref="J183" authorId="0">
      <text>
        <t>Site formula: Children of record from 8 years prior * current CoR baptism rate</t>
      </text>
    </comment>
    <comment ref="K183" authorId="0">
      <text>
        <t>Site formula: (Children of record - prior-year children of record) / prior-year children of record</t>
      </text>
    </comment>
    <comment ref="L183" authorId="0">
      <text>
        <t>Site formula: Children-of-record baptisms / official net growth</t>
      </text>
    </comment>
    <comment ref="M183" authorId="0">
      <text>
        <t>Site formula: Prior-year CoR baptism rate - 0.0002</t>
      </text>
    </comment>
    <comment ref="N183" authorId="0">
      <text>
        <t>Site formula: (CoR 8 years prior - CoR baptisms) / CoR 8 years prior</t>
      </text>
    </comment>
    <comment ref="P183" authorId="0">
      <text>
        <t>Site formula: (Converts - prior-year converts) / prior-year converts</t>
      </text>
    </comment>
    <comment ref="Q183" authorId="0">
      <text>
        <t>Site formula: Converts + children-of-record baptisms</t>
      </text>
    </comment>
    <comment ref="R183" authorId="0">
      <text>
        <t>Site formula: (Current attrition - prior-year attrition) / prior-year attrition</t>
      </text>
    </comment>
    <comment ref="S183" authorId="0">
      <text>
        <t>Site formula: Membership increase - official net growth</t>
      </text>
    </comment>
    <comment ref="T183" authorId="0">
      <text>
        <t>Site formula: (Full-time missionaries - prior-year full-time missionaries) / prior-year full-time missionaries</t>
      </text>
    </comment>
    <comment ref="V183" authorId="0">
      <text>
        <t>Site formula: Full-time missionaries / official membership</t>
      </text>
    </comment>
    <comment ref="W183" authorId="0">
      <text>
        <t>Site formula: (Conv / Missionary - prior-year Conv / Missionary) / prior-year Conv / Missionary</t>
      </text>
    </comment>
    <comment ref="X183" authorId="0">
      <text>
        <t>Site formula: Converts / full-time missionaries</t>
      </text>
    </comment>
    <comment ref="Y183" authorId="0">
      <text>
        <t>Site formula: Official net growth / full-time missionaries</t>
      </text>
    </comment>
    <comment ref="Z183" authorId="0">
      <text>
        <t>Site formula: Membership increase / full-time missionaries</t>
      </text>
    </comment>
    <comment ref="AA183" authorId="0">
      <text>
        <t>Site formula: (Service missionaries - prior-year service missionaries) / prior-year service missionaries</t>
      </text>
    </comment>
    <comment ref="AE183" authorId="0">
      <text>
        <t>Site formula: (All missionaries - prior-year all missionaries) / prior-year all missionaries</t>
      </text>
    </comment>
    <comment ref="AG183" authorId="0">
      <text>
        <t>Site formula: (Stakes - prior-year stakes) / prior-year stakes</t>
      </text>
    </comment>
    <comment ref="AJ183" authorId="0">
      <text>
        <t>Site formula: (Districts - prior-year districts) / prior-year districts</t>
      </text>
    </comment>
    <comment ref="AM183" authorId="0">
      <text>
        <t>Site formula: Year-over-year change in members per stake or district</t>
      </text>
    </comment>
    <comment ref="AN183" authorId="0">
      <text>
        <t>Site formula: Official membership / (stakes + districts)</t>
      </text>
    </comment>
    <comment ref="AO183" authorId="0">
      <text>
        <t>Site formula: (Wards and branches - prior-year wards and branches) / prior-year wards and branches</t>
      </text>
    </comment>
    <comment ref="AU183" authorId="0">
      <text>
        <t>Site formula: Wards and branches / stakes</t>
      </text>
    </comment>
    <comment ref="AV183" authorId="0">
      <text>
        <t>Site formula: (1973 wards and branches / stakes) - (current wards and branches / stakes)</t>
      </text>
    </comment>
    <comment ref="AW183" authorId="0">
      <text>
        <t>Site formula: Official membership / wards and branches</t>
      </text>
    </comment>
    <comment ref="AX183" authorId="0">
      <text>
        <t>Site formula: (Current members per ward and branch) - (1980 members per ward and branch)</t>
      </text>
    </comment>
    <comment ref="CP183" authorId="0">
      <text>
        <t>Site formula: (((AE183+AE184)*1.25)+((AF183+AF184)*2)+((AG184+AG183)*1.5))*0.913/sum(AE183:AG184)</t>
      </text>
    </comment>
    <comment ref="E184" authorId="0">
      <text>
        <t>Site formula: Official membership - prior-year official membership</t>
      </text>
    </comment>
    <comment ref="F184" authorId="0">
      <text>
        <t>Site formula: Official net growth / prior-year official membership</t>
      </text>
    </comment>
    <comment ref="G184" authorId="0">
      <text>
        <t>Site formula: (Official net growth - prior-year net growth) / prior-year net growth</t>
      </text>
    </comment>
    <comment ref="J184" authorId="0">
      <text>
        <t>Site formula: Children of record from 8 years prior * current CoR baptism rate</t>
      </text>
    </comment>
    <comment ref="K184" authorId="0">
      <text>
        <t>Site formula: (Children of record - prior-year children of record) / prior-year children of record</t>
      </text>
    </comment>
    <comment ref="L184" authorId="0">
      <text>
        <t>Site formula: Children-of-record baptisms / official net growth</t>
      </text>
    </comment>
    <comment ref="M184" authorId="0">
      <text>
        <t>Site formula: Prior-year CoR baptism rate - 0.0002</t>
      </text>
    </comment>
    <comment ref="N184" authorId="0">
      <text>
        <t>Site formula: (CoR 8 years prior - CoR baptisms) / CoR 8 years prior</t>
      </text>
    </comment>
    <comment ref="P184" authorId="0">
      <text>
        <t>Site formula: (Converts - prior-year converts) / prior-year converts</t>
      </text>
    </comment>
    <comment ref="Q184" authorId="0">
      <text>
        <t>Site formula: Converts + children-of-record baptisms</t>
      </text>
    </comment>
    <comment ref="R184" authorId="0">
      <text>
        <t>Site formula: (Current attrition - prior-year attrition) / prior-year attrition</t>
      </text>
    </comment>
    <comment ref="S184" authorId="0">
      <text>
        <t>Site formula: Membership increase - official net growth</t>
      </text>
    </comment>
    <comment ref="T184" authorId="0">
      <text>
        <t>Site formula: (Full-time missionaries - prior-year full-time missionaries) / prior-year full-time missionaries</t>
      </text>
    </comment>
    <comment ref="V184" authorId="0">
      <text>
        <t>Site formula: Full-time missionaries / official membership</t>
      </text>
    </comment>
    <comment ref="W184" authorId="0">
      <text>
        <t>Site formula: (Conv / Missionary - prior-year Conv / Missionary) / prior-year Conv / Missionary</t>
      </text>
    </comment>
    <comment ref="X184" authorId="0">
      <text>
        <t>Site formula: Converts / full-time missionaries</t>
      </text>
    </comment>
    <comment ref="Y184" authorId="0">
      <text>
        <t>Site formula: Official net growth / full-time missionaries</t>
      </text>
    </comment>
    <comment ref="Z184" authorId="0">
      <text>
        <t>Site formula: Membership increase / full-time missionaries</t>
      </text>
    </comment>
    <comment ref="AA184" authorId="0">
      <text>
        <t>Site formula: (Service missionaries - prior-year service missionaries) / prior-year service missionaries</t>
      </text>
    </comment>
    <comment ref="AE184" authorId="0">
      <text>
        <t>Site formula: (All missionaries - prior-year all missionaries) / prior-year all missionaries</t>
      </text>
    </comment>
    <comment ref="AG184" authorId="0">
      <text>
        <t>Site formula: (Stakes - prior-year stakes) / prior-year stakes</t>
      </text>
    </comment>
    <comment ref="AJ184" authorId="0">
      <text>
        <t>Site formula: (Districts - prior-year districts) / prior-year districts</t>
      </text>
    </comment>
    <comment ref="AM184" authorId="0">
      <text>
        <t>Site formula: Year-over-year change in members per stake or district</t>
      </text>
    </comment>
    <comment ref="AN184" authorId="0">
      <text>
        <t>Site formula: Official membership / (stakes + districts)</t>
      </text>
    </comment>
    <comment ref="AO184" authorId="0">
      <text>
        <t>Site formula: (Wards and branches - prior-year wards and branches) / prior-year wards and branches</t>
      </text>
    </comment>
    <comment ref="AU184" authorId="0">
      <text>
        <t>Site formula: Wards and branches / stakes</t>
      </text>
    </comment>
    <comment ref="AV184" authorId="0">
      <text>
        <t>Site formula: (1973 wards and branches / stakes) - (current wards and branches / stakes)</t>
      </text>
    </comment>
    <comment ref="AW184" authorId="0">
      <text>
        <t>Site formula: Official membership / wards and branches</t>
      </text>
    </comment>
    <comment ref="AX184" authorId="0">
      <text>
        <t>Site formula: (Current members per ward and branch) - (1980 members per ward and branch)</t>
      </text>
    </comment>
    <comment ref="CF184" authorId="0">
      <text>
        <t>Site formula: R185-W185</t>
      </text>
    </comment>
    <comment ref="CI184" authorId="0">
      <text>
        <t>Site formula: T185-W185</t>
      </text>
    </comment>
    <comment ref="CJ184" authorId="0">
      <text>
        <t>Site formula: W184-54</t>
      </text>
    </comment>
    <comment ref="CO184" authorId="0">
      <text>
        <t>Site formula: (AB185*1.095)-AF184-(AG184/2)-(AE184*0.25)</t>
      </text>
    </comment>
    <comment ref="CR184" authorId="0">
      <text>
        <t>Site formula: ((average(AO184:AO186)*(1-N185)*AR185)+((average(AN184:AN186)*(1-N185)*AR185)*0.1*1.05))/100+1000</t>
      </text>
    </comment>
    <comment ref="CT184" authorId="0">
      <text>
        <t>Site formula: (AH184+AH186)/2</t>
      </text>
    </comment>
    <comment ref="E185" authorId="0">
      <text>
        <t>Site formula: Official membership - prior-year official membership</t>
      </text>
    </comment>
    <comment ref="F185" authorId="0">
      <text>
        <t>Site formula: Official net growth / prior-year official membership</t>
      </text>
    </comment>
    <comment ref="G185" authorId="0">
      <text>
        <t>Site formula: (Official net growth - prior-year net growth) / prior-year net growth</t>
      </text>
    </comment>
    <comment ref="J185" authorId="0">
      <text>
        <t>Site formula: Children of record from 8 years prior * current CoR baptism rate</t>
      </text>
    </comment>
    <comment ref="K185" authorId="0">
      <text>
        <t>Site formula: (Children of record - prior-year children of record) / prior-year children of record</t>
      </text>
    </comment>
    <comment ref="L185" authorId="0">
      <text>
        <t>Site formula: Children-of-record baptisms / official net growth</t>
      </text>
    </comment>
    <comment ref="M185" authorId="0">
      <text>
        <t>Site formula: Prior-year CoR baptism rate - 0.0002</t>
      </text>
    </comment>
    <comment ref="N185" authorId="0">
      <text>
        <t>Site formula: (CoR 8 years prior - CoR baptisms) / CoR 8 years prior</t>
      </text>
    </comment>
    <comment ref="P185" authorId="0">
      <text>
        <t>Site formula: (Converts - prior-year converts) / prior-year converts</t>
      </text>
    </comment>
    <comment ref="Q185" authorId="0">
      <text>
        <t>Site formula: Converts + children-of-record baptisms</t>
      </text>
    </comment>
    <comment ref="R185" authorId="0">
      <text>
        <t>Site formula: (Current attrition - prior-year attrition) / prior-year attrition</t>
      </text>
    </comment>
    <comment ref="S185" authorId="0">
      <text>
        <t>Site formula: Membership increase - official net growth</t>
      </text>
    </comment>
    <comment ref="T185" authorId="0">
      <text>
        <t>Site formula: (Full-time missionaries - prior-year full-time missionaries) / prior-year full-time missionaries</t>
      </text>
    </comment>
    <comment ref="V185" authorId="0">
      <text>
        <t>Site formula: Full-time missionaries / official membership</t>
      </text>
    </comment>
    <comment ref="W185" authorId="0">
      <text>
        <t>Site formula: (Conv / Missionary - prior-year Conv / Missionary) / prior-year Conv / Missionary</t>
      </text>
    </comment>
    <comment ref="X185" authorId="0">
      <text>
        <t>Site formula: Converts / full-time missionaries</t>
      </text>
    </comment>
    <comment ref="Y185" authorId="0">
      <text>
        <t>Site formula: Official net growth / full-time missionaries</t>
      </text>
    </comment>
    <comment ref="Z185" authorId="0">
      <text>
        <t>Site formula: Membership increase / full-time missionaries</t>
      </text>
    </comment>
    <comment ref="AA185" authorId="0">
      <text>
        <t>Site formula: (Service missionaries - prior-year service missionaries) / prior-year service missionaries</t>
      </text>
    </comment>
    <comment ref="AE185" authorId="0">
      <text>
        <t>Site formula: (All missionaries - prior-year all missionaries) / prior-year all missionaries</t>
      </text>
    </comment>
    <comment ref="AG185" authorId="0">
      <text>
        <t>Site formula: (Stakes - prior-year stakes) / prior-year stakes</t>
      </text>
    </comment>
    <comment ref="AJ185" authorId="0">
      <text>
        <t>Site formula: (Districts - prior-year districts) / prior-year districts</t>
      </text>
    </comment>
    <comment ref="AM185" authorId="0">
      <text>
        <t>Site formula: Year-over-year change in members per stake or district</t>
      </text>
    </comment>
    <comment ref="AN185" authorId="0">
      <text>
        <t>Site formula: Official membership / (stakes + districts)</t>
      </text>
    </comment>
    <comment ref="AO185" authorId="0">
      <text>
        <t>Site formula: (Wards and branches - prior-year wards and branches) / prior-year wards and branches</t>
      </text>
    </comment>
    <comment ref="AU185" authorId="0">
      <text>
        <t>Site formula: Wards and branches / stakes</t>
      </text>
    </comment>
    <comment ref="AV185" authorId="0">
      <text>
        <t>Site formula: (1973 wards and branches / stakes) - (current wards and branches / stakes)</t>
      </text>
    </comment>
    <comment ref="AW185" authorId="0">
      <text>
        <t>Site formula: Official membership / wards and branches</t>
      </text>
    </comment>
    <comment ref="AX185" authorId="0">
      <text>
        <t>Site formula: (Current members per ward and branch) - (1980 members per ward and branch)</t>
      </text>
    </comment>
    <comment ref="BS185" authorId="0">
      <text>
        <t>Site formula: DC48+DE48</t>
      </text>
    </comment>
    <comment ref="CO185" authorId="0">
      <text>
        <t>Site formula: (AB186*1.095)-AF185-(AG185*0.5)-(AE185*0.25)</t>
      </text>
    </comment>
    <comment ref="CR185" authorId="0">
      <text>
        <t>Site formula: 1.095*AI186-AF185</t>
      </text>
    </comment>
    <comment ref="CT185" authorId="0">
      <text>
        <t>Site formula: AB186*0.08</t>
      </text>
    </comment>
    <comment ref="CU185" authorId="0">
      <text>
        <t>Site formula: AB186*0.64</t>
      </text>
    </comment>
    <comment ref="CV185" authorId="0">
      <text>
        <t>Site formula: AB186*0.28</t>
      </text>
    </comment>
    <comment ref="DF185" authorId="0">
      <text>
        <t>Site formula: round(AF186*100/(average(AN185:AN186)*(1-N186)),1)</t>
      </text>
    </comment>
    <comment ref="E186" authorId="0">
      <text>
        <t>Site formula: Official membership - prior-year official membership</t>
      </text>
    </comment>
    <comment ref="F186" authorId="0">
      <text>
        <t>Site formula: Official net growth / prior-year official membership</t>
      </text>
    </comment>
    <comment ref="G186" authorId="0">
      <text>
        <t>Site formula: (Official net growth - prior-year net growth) / prior-year net growth</t>
      </text>
    </comment>
    <comment ref="J186" authorId="0">
      <text>
        <t>Site formula: Children of record from 8 years prior * current CoR baptism rate</t>
      </text>
    </comment>
    <comment ref="K186" authorId="0">
      <text>
        <t>Site formula: (Children of record - prior-year children of record) / prior-year children of record</t>
      </text>
    </comment>
    <comment ref="L186" authorId="0">
      <text>
        <t>Site formula: Children-of-record baptisms / official net growth</t>
      </text>
    </comment>
    <comment ref="M186" authorId="0">
      <text>
        <t>Site formula: Prior-year CoR baptism rate - 0.0002</t>
      </text>
    </comment>
    <comment ref="N186" authorId="0">
      <text>
        <t>Site formula: (CoR 8 years prior - CoR baptisms) / CoR 8 years prior</t>
      </text>
    </comment>
    <comment ref="P186" authorId="0">
      <text>
        <t>Site formula: (Converts - prior-year converts) / prior-year converts</t>
      </text>
    </comment>
    <comment ref="Q186" authorId="0">
      <text>
        <t>Site formula: Converts + children-of-record baptisms</t>
      </text>
    </comment>
    <comment ref="R186" authorId="0">
      <text>
        <t>Site formula: (Current attrition - prior-year attrition) / prior-year attrition</t>
      </text>
    </comment>
    <comment ref="S186" authorId="0">
      <text>
        <t>Site formula: Membership increase - official net growth</t>
      </text>
    </comment>
    <comment ref="T186" authorId="0">
      <text>
        <t>Site formula: (Full-time missionaries - prior-year full-time missionaries) / prior-year full-time missionaries</t>
      </text>
    </comment>
    <comment ref="V186" authorId="0">
      <text>
        <t>Site formula: Full-time missionaries / official membership</t>
      </text>
    </comment>
    <comment ref="W186" authorId="0">
      <text>
        <t>Site formula: (Conv / Missionary - prior-year Conv / Missionary) / prior-year Conv / Missionary</t>
      </text>
    </comment>
    <comment ref="X186" authorId="0">
      <text>
        <t>Site formula: Converts / full-time missionaries</t>
      </text>
    </comment>
    <comment ref="Y186" authorId="0">
      <text>
        <t>Site formula: Official net growth / full-time missionaries</t>
      </text>
    </comment>
    <comment ref="Z186" authorId="0">
      <text>
        <t>Site formula: Membership increase / full-time missionaries</t>
      </text>
    </comment>
    <comment ref="AA186" authorId="0">
      <text>
        <t>Site formula: (Service missionaries - prior-year service missionaries) / prior-year service missionaries</t>
      </text>
    </comment>
    <comment ref="AE186" authorId="0">
      <text>
        <t>Site formula: (All missionaries - prior-year all missionaries) / prior-year all missionaries</t>
      </text>
    </comment>
    <comment ref="AG186" authorId="0">
      <text>
        <t>Site formula: (Stakes - prior-year stakes) / prior-year stakes</t>
      </text>
    </comment>
    <comment ref="AJ186" authorId="0">
      <text>
        <t>Site formula: (Districts - prior-year districts) / prior-year districts</t>
      </text>
    </comment>
    <comment ref="AM186" authorId="0">
      <text>
        <t>Site formula: Year-over-year change in members per stake or district</t>
      </text>
    </comment>
    <comment ref="AN186" authorId="0">
      <text>
        <t>Site formula: Official membership / (stakes + districts)</t>
      </text>
    </comment>
    <comment ref="AO186" authorId="0">
      <text>
        <t>Site formula: (Wards and branches - prior-year wards and branches) / prior-year wards and branches</t>
      </text>
    </comment>
    <comment ref="AU186" authorId="0">
      <text>
        <t>Site formula: Wards and branches / stakes</t>
      </text>
    </comment>
    <comment ref="AV186" authorId="0">
      <text>
        <t>Site formula: (1973 wards and branches / stakes) - (current wards and branches / stakes)</t>
      </text>
    </comment>
    <comment ref="AW186" authorId="0">
      <text>
        <t>Site formula: Official membership / wards and branches</t>
      </text>
    </comment>
    <comment ref="AX186" authorId="0">
      <text>
        <t>Site formula: (Current members per ward and branch) - (1980 members per ward and branch)</t>
      </text>
    </comment>
    <comment ref="BT186" authorId="0">
      <text>
        <t>Site formula: average(AP186,AP188)</t>
      </text>
    </comment>
    <comment ref="CR186" authorId="0">
      <text>
        <t>Site formula: AN187*(1-N187)*AW187*0.91/100</t>
      </text>
    </comment>
    <comment ref="CT186" authorId="0">
      <text>
        <t>Site formula: round(6609*AB187/83471,0)</t>
      </text>
    </comment>
    <comment ref="CU186" authorId="0">
      <text>
        <t>Site formula: round((AF187+AF186)*(AB187-AH187)/(AF187+AF186+AG187+(AG186/2)),0)</t>
      </text>
    </comment>
    <comment ref="CV186" authorId="0">
      <text>
        <t>Site formula: AB187-AH187-AI187</t>
      </text>
    </comment>
    <comment ref="DF186" authorId="0">
      <text>
        <t>Site formula: round((AF187)*100/(average(AN186:AN187)*(1-N187)),1)</t>
      </text>
    </comment>
    <comment ref="E187" authorId="0">
      <text>
        <t>Site formula: Official membership - prior-year official membership</t>
      </text>
    </comment>
    <comment ref="F187" authorId="0">
      <text>
        <t>Site formula: Official net growth / prior-year official membership</t>
      </text>
    </comment>
    <comment ref="G187" authorId="0">
      <text>
        <t>Site formula: (Official net growth - prior-year net growth) / prior-year net growth</t>
      </text>
    </comment>
    <comment ref="J187" authorId="0">
      <text>
        <t>Site formula: Children of record from 8 years prior * current CoR baptism rate</t>
      </text>
    </comment>
    <comment ref="K187" authorId="0">
      <text>
        <t>Site formula: (Children of record - prior-year children of record) / prior-year children of record</t>
      </text>
    </comment>
    <comment ref="L187" authorId="0">
      <text>
        <t>Site formula: Children-of-record baptisms / official net growth</t>
      </text>
    </comment>
    <comment ref="M187" authorId="0">
      <text>
        <t>Site formula: Prior-year CoR baptism rate - 0.0002</t>
      </text>
    </comment>
    <comment ref="N187" authorId="0">
      <text>
        <t>Site formula: (CoR 8 years prior - CoR baptisms) / CoR 8 years prior</t>
      </text>
    </comment>
    <comment ref="P187" authorId="0">
      <text>
        <t>Site formula: (Converts - prior-year converts) / prior-year converts</t>
      </text>
    </comment>
    <comment ref="Q187" authorId="0">
      <text>
        <t>Site formula: Converts + children-of-record baptisms</t>
      </text>
    </comment>
    <comment ref="R187" authorId="0">
      <text>
        <t>Site formula: (Current attrition - prior-year attrition) / prior-year attrition</t>
      </text>
    </comment>
    <comment ref="S187" authorId="0">
      <text>
        <t>Site formula: Membership increase - official net growth</t>
      </text>
    </comment>
    <comment ref="T187" authorId="0">
      <text>
        <t>Site formula: (Full-time missionaries - prior-year full-time missionaries) / prior-year full-time missionaries</t>
      </text>
    </comment>
    <comment ref="V187" authorId="0">
      <text>
        <t>Site formula: Full-time missionaries / official membership</t>
      </text>
    </comment>
    <comment ref="W187" authorId="0">
      <text>
        <t>Site formula: (Conv / Missionary - prior-year Conv / Missionary) / prior-year Conv / Missionary</t>
      </text>
    </comment>
    <comment ref="X187" authorId="0">
      <text>
        <t>Site formula: Converts / full-time missionaries</t>
      </text>
    </comment>
    <comment ref="Y187" authorId="0">
      <text>
        <t>Site formula: Official net growth / full-time missionaries</t>
      </text>
    </comment>
    <comment ref="Z187" authorId="0">
      <text>
        <t>Site formula: Membership increase / full-time missionaries</t>
      </text>
    </comment>
    <comment ref="AA187" authorId="0">
      <text>
        <t>Site formula: (Service missionaries - prior-year service missionaries) / prior-year service missionaries</t>
      </text>
    </comment>
    <comment ref="AE187" authorId="0">
      <text>
        <t>Site formula: (All missionaries - prior-year all missionaries) / prior-year all missionaries</t>
      </text>
    </comment>
    <comment ref="AG187" authorId="0">
      <text>
        <t>Site formula: (Stakes - prior-year stakes) / prior-year stakes</t>
      </text>
    </comment>
    <comment ref="AJ187" authorId="0">
      <text>
        <t>Site formula: (Districts - prior-year districts) / prior-year districts</t>
      </text>
    </comment>
    <comment ref="AM187" authorId="0">
      <text>
        <t>Site formula: Year-over-year change in members per stake or district</t>
      </text>
    </comment>
    <comment ref="AN187" authorId="0">
      <text>
        <t>Site formula: Official membership / (stakes + districts)</t>
      </text>
    </comment>
    <comment ref="AO187" authorId="0">
      <text>
        <t>Site formula: (Wards and branches - prior-year wards and branches) / prior-year wards and branches</t>
      </text>
    </comment>
    <comment ref="AU187" authorId="0">
      <text>
        <t>Site formula: Wards and branches / stakes</t>
      </text>
    </comment>
    <comment ref="AV187" authorId="0">
      <text>
        <t>Site formula: (1973 wards and branches / stakes) - (current wards and branches / stakes)</t>
      </text>
    </comment>
    <comment ref="AW187" authorId="0">
      <text>
        <t>Site formula: Official membership / wards and branches</t>
      </text>
    </comment>
    <comment ref="AX187" authorId="0">
      <text>
        <t>Site formula: (Current members per ward and branch) - (1980 members per ward and branch)</t>
      </text>
    </comment>
    <comment ref="CF187" authorId="0">
      <text>
        <t>Site formula: U188+V188</t>
      </text>
    </comment>
    <comment ref="CO187" authorId="0">
      <text>
        <t>Site formula: (AE188+AF188+AG188)*0.955</t>
      </text>
    </comment>
    <comment ref="CS187" authorId="0">
      <text>
        <t>Site formula: AO188*N188*AW188*0.445/100</t>
      </text>
    </comment>
    <comment ref="E188" authorId="0">
      <text>
        <t>Site formula: Official membership - prior-year official membership</t>
      </text>
    </comment>
    <comment ref="F188" authorId="0">
      <text>
        <t>Site formula: Official net growth / prior-year official membership</t>
      </text>
    </comment>
    <comment ref="G188" authorId="0">
      <text>
        <t>Site formula: (Official net growth - prior-year net growth) / prior-year net growth</t>
      </text>
    </comment>
    <comment ref="J188" authorId="0">
      <text>
        <t>Site formula: Children of record from 8 years prior * current CoR baptism rate</t>
      </text>
    </comment>
    <comment ref="K188" authorId="0">
      <text>
        <t>Site formula: (Children of record - prior-year children of record) / prior-year children of record</t>
      </text>
    </comment>
    <comment ref="L188" authorId="0">
      <text>
        <t>Site formula: Children-of-record baptisms / official net growth</t>
      </text>
    </comment>
    <comment ref="M188" authorId="0">
      <text>
        <t>Site formula: Prior-year CoR baptism rate - 0.0002</t>
      </text>
    </comment>
    <comment ref="N188" authorId="0">
      <text>
        <t>Site formula: (CoR 8 years prior - CoR baptisms) / CoR 8 years prior</t>
      </text>
    </comment>
    <comment ref="P188" authorId="0">
      <text>
        <t>Site formula: (Converts - prior-year converts) / prior-year converts</t>
      </text>
    </comment>
    <comment ref="Q188" authorId="0">
      <text>
        <t>Site formula: Converts + children-of-record baptisms</t>
      </text>
    </comment>
    <comment ref="R188" authorId="0">
      <text>
        <t>Site formula: (Current attrition - prior-year attrition) / prior-year attrition</t>
      </text>
    </comment>
    <comment ref="S188" authorId="0">
      <text>
        <t>Site formula: Membership increase - official net growth</t>
      </text>
    </comment>
    <comment ref="T188" authorId="0">
      <text>
        <t>Site formula: (Full-time missionaries - prior-year full-time missionaries) / prior-year full-time missionaries</t>
      </text>
    </comment>
    <comment ref="V188" authorId="0">
      <text>
        <t>Site formula: Full-time missionaries / official membership</t>
      </text>
    </comment>
    <comment ref="W188" authorId="0">
      <text>
        <t>Site formula: (Conv / Missionary - prior-year Conv / Missionary) / prior-year Conv / Missionary</t>
      </text>
    </comment>
    <comment ref="X188" authorId="0">
      <text>
        <t>Site formula: Converts / full-time missionaries</t>
      </text>
    </comment>
    <comment ref="Y188" authorId="0">
      <text>
        <t>Site formula: Official net growth / full-time missionaries</t>
      </text>
    </comment>
    <comment ref="Z188" authorId="0">
      <text>
        <t>Site formula: Membership increase / full-time missionaries</t>
      </text>
    </comment>
    <comment ref="AA188" authorId="0">
      <text>
        <t>Site formula: (Service missionaries - prior-year service missionaries) / prior-year service missionaries</t>
      </text>
    </comment>
    <comment ref="AE188" authorId="0">
      <text>
        <t>Site formula: (All missionaries - prior-year all missionaries) / prior-year all missionaries</t>
      </text>
    </comment>
    <comment ref="AG188" authorId="0">
      <text>
        <t>Site formula: (Stakes - prior-year stakes) / prior-year stakes</t>
      </text>
    </comment>
    <comment ref="AJ188" authorId="0">
      <text>
        <t>Site formula: (Districts - prior-year districts) / prior-year districts</t>
      </text>
    </comment>
    <comment ref="AM188" authorId="0">
      <text>
        <t>Site formula: Year-over-year change in members per stake or district</t>
      </text>
    </comment>
    <comment ref="AN188" authorId="0">
      <text>
        <t>Site formula: Official membership / (stakes + districts)</t>
      </text>
    </comment>
    <comment ref="AO188" authorId="0">
      <text>
        <t>Site formula: (Wards and branches - prior-year wards and branches) / prior-year wards and branches</t>
      </text>
    </comment>
    <comment ref="AU188" authorId="0">
      <text>
        <t>Site formula: Wards and branches / stakes</t>
      </text>
    </comment>
    <comment ref="AV188" authorId="0">
      <text>
        <t>Site formula: (1973 wards and branches / stakes) - (current wards and branches / stakes)</t>
      </text>
    </comment>
    <comment ref="AW188" authorId="0">
      <text>
        <t>Site formula: Official membership / wards and branches</t>
      </text>
    </comment>
    <comment ref="AX188" authorId="0">
      <text>
        <t>Site formula: (Current members per ward and branch) - (1980 members per ward and branch)</t>
      </text>
    </comment>
    <comment ref="CO188" authorId="0">
      <text>
        <t>Site formula: AB189-AB188+(((AF190/4)+(AF189/2)+(AF188/4)+(AG189/2)+(AG188/4)+(AE189/2)+(AE188/8))*0.17)+((AF187+(AG188/2)+(AG187/2)+(AE188*0.75)+(AE187*0.25))*0.83)</t>
      </text>
    </comment>
    <comment ref="CT188" authorId="0">
      <text>
        <t>Site formula: round(AY189*0.0011,0)</t>
      </text>
    </comment>
    <comment ref="CV188" authorId="0">
      <text>
        <t>Site formula: AB189-AH189-AI189</t>
      </text>
    </comment>
    <comment ref="E189" authorId="0">
      <text>
        <t>Site formula: Official membership - prior-year official membership</t>
      </text>
    </comment>
    <comment ref="F189" authorId="0">
      <text>
        <t>Site formula: Official net growth / prior-year official membership</t>
      </text>
    </comment>
    <comment ref="G189" authorId="0">
      <text>
        <t>Site formula: (Official net growth - prior-year net growth) / prior-year net growth</t>
      </text>
    </comment>
    <comment ref="J189" authorId="0">
      <text>
        <t>Site formula: Children of record from 8 years prior * current CoR baptism rate</t>
      </text>
    </comment>
    <comment ref="K189" authorId="0">
      <text>
        <t>Site formula: (Children of record - prior-year children of record) / prior-year children of record</t>
      </text>
    </comment>
    <comment ref="L189" authorId="0">
      <text>
        <t>Site formula: Children-of-record baptisms / official net growth</t>
      </text>
    </comment>
    <comment ref="M189" authorId="0">
      <text>
        <t>Site formula: Prior-year CoR baptism rate - 0.0002</t>
      </text>
    </comment>
    <comment ref="N189" authorId="0">
      <text>
        <t>Site formula: (CoR 8 years prior - CoR baptisms) / CoR 8 years prior</t>
      </text>
    </comment>
    <comment ref="P189" authorId="0">
      <text>
        <t>Site formula: (Converts - prior-year converts) / prior-year converts</t>
      </text>
    </comment>
    <comment ref="Q189" authorId="0">
      <text>
        <t>Site formula: Converts + children-of-record baptisms</t>
      </text>
    </comment>
    <comment ref="R189" authorId="0">
      <text>
        <t>Site formula: (Current attrition - prior-year attrition) / prior-year attrition</t>
      </text>
    </comment>
    <comment ref="S189" authorId="0">
      <text>
        <t>Site formula: Membership increase - official net growth</t>
      </text>
    </comment>
    <comment ref="T189" authorId="0">
      <text>
        <t>Site formula: (Full-time missionaries - prior-year full-time missionaries) / prior-year full-time missionaries</t>
      </text>
    </comment>
    <comment ref="V189" authorId="0">
      <text>
        <t>Site formula: Full-time missionaries / official membership</t>
      </text>
    </comment>
    <comment ref="W189" authorId="0">
      <text>
        <t>Site formula: (Conv / Missionary - prior-year Conv / Missionary) / prior-year Conv / Missionary</t>
      </text>
    </comment>
    <comment ref="X189" authorId="0">
      <text>
        <t>Site formula: Converts / full-time missionaries</t>
      </text>
    </comment>
    <comment ref="Y189" authorId="0">
      <text>
        <t>Site formula: Official net growth / full-time missionaries</t>
      </text>
    </comment>
    <comment ref="Z189" authorId="0">
      <text>
        <t>Site formula: Membership increase / full-time missionaries</t>
      </text>
    </comment>
    <comment ref="AA189" authorId="0">
      <text>
        <t>Site formula: (Service missionaries - prior-year service missionaries) / prior-year service missionaries</t>
      </text>
    </comment>
    <comment ref="AE189" authorId="0">
      <text>
        <t>Site formula: (All missionaries - prior-year all missionaries) / prior-year all missionaries</t>
      </text>
    </comment>
    <comment ref="AG189" authorId="0">
      <text>
        <t>Site formula: (Stakes - prior-year stakes) / prior-year stakes</t>
      </text>
    </comment>
    <comment ref="AJ189" authorId="0">
      <text>
        <t>Site formula: (Districts - prior-year districts) / prior-year districts</t>
      </text>
    </comment>
    <comment ref="AM189" authorId="0">
      <text>
        <t>Site formula: Year-over-year change in members per stake or district</t>
      </text>
    </comment>
    <comment ref="AN189" authorId="0">
      <text>
        <t>Site formula: Official membership / (stakes + districts)</t>
      </text>
    </comment>
    <comment ref="AO189" authorId="0">
      <text>
        <t>Site formula: (Wards and branches - prior-year wards and branches) / prior-year wards and branches</t>
      </text>
    </comment>
    <comment ref="AU189" authorId="0">
      <text>
        <t>Site formula: Wards and branches / stakes</t>
      </text>
    </comment>
    <comment ref="AV189" authorId="0">
      <text>
        <t>Site formula: (1973 wards and branches / stakes) - (current wards and branches / stakes)</t>
      </text>
    </comment>
    <comment ref="AW189" authorId="0">
      <text>
        <t>Site formula: Official membership / wards and branches</t>
      </text>
    </comment>
    <comment ref="AX189" authorId="0">
      <text>
        <t>Site formula: (Current members per ward and branch) - (1980 members per ward and branch)</t>
      </text>
    </comment>
    <comment ref="BT189" authorId="0">
      <text>
        <t>Site formula: average(AP189,AP191)</t>
      </text>
    </comment>
    <comment ref="CV189" authorId="0">
      <text>
        <t>Site formula: round(20000-(AH190/2),0)</t>
      </text>
    </comment>
    <comment ref="E190" authorId="0">
      <text>
        <t>Site formula: Official membership - prior-year official membership</t>
      </text>
    </comment>
    <comment ref="F190" authorId="0">
      <text>
        <t>Site formula: Official net growth / prior-year official membership</t>
      </text>
    </comment>
    <comment ref="G190" authorId="0">
      <text>
        <t>Site formula: (Official net growth - prior-year net growth) / prior-year net growth</t>
      </text>
    </comment>
    <comment ref="J190" authorId="0">
      <text>
        <t>Site formula: Children of record from 8 years prior * current CoR baptism rate</t>
      </text>
    </comment>
    <comment ref="K190" authorId="0">
      <text>
        <t>Site formula: (Children of record - prior-year children of record) / prior-year children of record</t>
      </text>
    </comment>
    <comment ref="L190" authorId="0">
      <text>
        <t>Site formula: Children-of-record baptisms / official net growth</t>
      </text>
    </comment>
    <comment ref="M190" authorId="0">
      <text>
        <t>Site formula: Prior-year CoR baptism rate - 0.0002</t>
      </text>
    </comment>
    <comment ref="N190" authorId="0">
      <text>
        <t>Site formula: (CoR 8 years prior - CoR baptisms) / CoR 8 years prior</t>
      </text>
    </comment>
    <comment ref="P190" authorId="0">
      <text>
        <t>Site formula: (Converts - prior-year converts) / prior-year converts</t>
      </text>
    </comment>
    <comment ref="Q190" authorId="0">
      <text>
        <t>Site formula: Converts + children-of-record baptisms</t>
      </text>
    </comment>
    <comment ref="R190" authorId="0">
      <text>
        <t>Site formula: (Current attrition - prior-year attrition) / prior-year attrition</t>
      </text>
    </comment>
    <comment ref="S190" authorId="0">
      <text>
        <t>Site formula: Membership increase - official net growth</t>
      </text>
    </comment>
    <comment ref="T190" authorId="0">
      <text>
        <t>Site formula: (Full-time missionaries - prior-year full-time missionaries) / prior-year full-time missionaries</t>
      </text>
    </comment>
    <comment ref="V190" authorId="0">
      <text>
        <t>Site formula: Full-time missionaries / official membership</t>
      </text>
    </comment>
    <comment ref="W190" authorId="0">
      <text>
        <t>Site formula: (Conv / Missionary - prior-year Conv / Missionary) / prior-year Conv / Missionary</t>
      </text>
    </comment>
    <comment ref="X190" authorId="0">
      <text>
        <t>Site formula: Converts / full-time missionaries</t>
      </text>
    </comment>
    <comment ref="Y190" authorId="0">
      <text>
        <t>Site formula: Official net growth / full-time missionaries</t>
      </text>
    </comment>
    <comment ref="Z190" authorId="0">
      <text>
        <t>Site formula: Membership increase / full-time missionaries</t>
      </text>
    </comment>
    <comment ref="AA190" authorId="0">
      <text>
        <t>Site formula: (Service missionaries - prior-year service missionaries) / prior-year service missionaries</t>
      </text>
    </comment>
    <comment ref="AE190" authorId="0">
      <text>
        <t>Site formula: (All missionaries - prior-year all missionaries) / prior-year all missionaries</t>
      </text>
    </comment>
    <comment ref="AG190" authorId="0">
      <text>
        <t>Site formula: (Stakes - prior-year stakes) / prior-year stakes</t>
      </text>
    </comment>
    <comment ref="AJ190" authorId="0">
      <text>
        <t>Site formula: (Districts - prior-year districts) / prior-year districts</t>
      </text>
    </comment>
    <comment ref="AM190" authorId="0">
      <text>
        <t>Site formula: Year-over-year change in members per stake or district</t>
      </text>
    </comment>
    <comment ref="AN190" authorId="0">
      <text>
        <t>Site formula: Official membership / (stakes + districts)</t>
      </text>
    </comment>
    <comment ref="AO190" authorId="0">
      <text>
        <t>Site formula: (Wards and branches - prior-year wards and branches) / prior-year wards and branches</t>
      </text>
    </comment>
    <comment ref="AU190" authorId="0">
      <text>
        <t>Site formula: Wards and branches / stakes</t>
      </text>
    </comment>
    <comment ref="AV190" authorId="0">
      <text>
        <t>Site formula: (1973 wards and branches / stakes) - (current wards and branches / stakes)</t>
      </text>
    </comment>
    <comment ref="AW190" authorId="0">
      <text>
        <t>Site formula: Official membership / wards and branches</t>
      </text>
    </comment>
    <comment ref="AX190" authorId="0">
      <text>
        <t>Site formula: (Current members per ward and branch) - (1980 members per ward and branch)</t>
      </text>
    </comment>
    <comment ref="CO190" authorId="0">
      <text>
        <t>Site formula: (AE191+AF191+AG191)</t>
      </text>
    </comment>
    <comment ref="CV190" authorId="0">
      <text>
        <t>Site formula: round((AB191-(AH191/2))*0.27,0)</t>
      </text>
    </comment>
    <comment ref="E191" authorId="0">
      <text>
        <t>Site formula: Official membership - prior-year official membership</t>
      </text>
    </comment>
    <comment ref="F191" authorId="0">
      <text>
        <t>Site formula: Official net growth / prior-year official membership</t>
      </text>
    </comment>
    <comment ref="G191" authorId="0">
      <text>
        <t>Site formula: (Official net growth - prior-year net growth) / prior-year net growth</t>
      </text>
    </comment>
    <comment ref="J191" authorId="0">
      <text>
        <t>Site formula: Children of record from 8 years prior * current CoR baptism rate</t>
      </text>
    </comment>
    <comment ref="K191" authorId="0">
      <text>
        <t>Site formula: (Children of record - prior-year children of record) / prior-year children of record</t>
      </text>
    </comment>
    <comment ref="L191" authorId="0">
      <text>
        <t>Site formula: Children-of-record baptisms / official net growth</t>
      </text>
    </comment>
    <comment ref="M191" authorId="0">
      <text>
        <t>Site formula: Prior-year CoR baptism rate - 0.0002</t>
      </text>
    </comment>
    <comment ref="N191" authorId="0">
      <text>
        <t>Site formula: (CoR 8 years prior - CoR baptisms) / CoR 8 years prior</t>
      </text>
    </comment>
    <comment ref="P191" authorId="0">
      <text>
        <t>Site formula: (Converts - prior-year converts) / prior-year converts</t>
      </text>
    </comment>
    <comment ref="Q191" authorId="0">
      <text>
        <t>Site formula: Converts + children-of-record baptisms</t>
      </text>
    </comment>
    <comment ref="R191" authorId="0">
      <text>
        <t>Site formula: (Current attrition - prior-year attrition) / prior-year attrition</t>
      </text>
    </comment>
    <comment ref="S191" authorId="0">
      <text>
        <t>Site formula: Membership increase - official net growth</t>
      </text>
    </comment>
    <comment ref="T191" authorId="0">
      <text>
        <t>Site formula: (Full-time missionaries - prior-year full-time missionaries) / prior-year full-time missionaries</t>
      </text>
    </comment>
    <comment ref="V191" authorId="0">
      <text>
        <t>Site formula: Full-time missionaries / official membership</t>
      </text>
    </comment>
    <comment ref="W191" authorId="0">
      <text>
        <t>Site formula: (Conv / Missionary - prior-year Conv / Missionary) / prior-year Conv / Missionary</t>
      </text>
    </comment>
    <comment ref="X191" authorId="0">
      <text>
        <t>Site formula: Converts / full-time missionaries</t>
      </text>
    </comment>
    <comment ref="Y191" authorId="0">
      <text>
        <t>Site formula: Official net growth / full-time missionaries</t>
      </text>
    </comment>
    <comment ref="Z191" authorId="0">
      <text>
        <t>Site formula: Membership increase / full-time missionaries</t>
      </text>
    </comment>
    <comment ref="AA191" authorId="0">
      <text>
        <t>Site formula: (Service missionaries - prior-year service missionaries) / prior-year service missionaries</t>
      </text>
    </comment>
    <comment ref="AE191" authorId="0">
      <text>
        <t>Site formula: (All missionaries - prior-year all missionaries) / prior-year all missionaries</t>
      </text>
    </comment>
    <comment ref="AG191" authorId="0">
      <text>
        <t>Site formula: (Stakes - prior-year stakes) / prior-year stakes</t>
      </text>
    </comment>
    <comment ref="AJ191" authorId="0">
      <text>
        <t>Site formula: (Districts - prior-year districts) / prior-year districts</t>
      </text>
    </comment>
    <comment ref="AM191" authorId="0">
      <text>
        <t>Site formula: Year-over-year change in members per stake or district</t>
      </text>
    </comment>
    <comment ref="AN191" authorId="0">
      <text>
        <t>Site formula: Official membership / (stakes + districts)</t>
      </text>
    </comment>
    <comment ref="AO191" authorId="0">
      <text>
        <t>Site formula: (Wards and branches - prior-year wards and branches) / prior-year wards and branches</t>
      </text>
    </comment>
    <comment ref="AU191" authorId="0">
      <text>
        <t>Site formula: Wards and branches / stakes</t>
      </text>
    </comment>
    <comment ref="AV191" authorId="0">
      <text>
        <t>Site formula: (1973 wards and branches / stakes) - (current wards and branches / stakes)</t>
      </text>
    </comment>
    <comment ref="AW191" authorId="0">
      <text>
        <t>Site formula: Official membership / wards and branches</t>
      </text>
    </comment>
    <comment ref="AX191" authorId="0">
      <text>
        <t>Site formula: (Current members per ward and branch) - (1980 members per ward and branch)</t>
      </text>
    </comment>
    <comment ref="CV191" authorId="0">
      <text>
        <t>Site formula: AB192-AH192-AI192</t>
      </text>
    </comment>
    <comment ref="E192" authorId="0">
      <text>
        <t>Site formula: Official membership - prior-year official membership</t>
      </text>
    </comment>
    <comment ref="F192" authorId="0">
      <text>
        <t>Site formula: Official net growth / prior-year official membership</t>
      </text>
    </comment>
    <comment ref="G192" authorId="0">
      <text>
        <t>Site formula: (Official net growth - prior-year net growth) / prior-year net growth</t>
      </text>
    </comment>
    <comment ref="J192" authorId="0">
      <text>
        <t>Site formula: Children of record from 8 years prior * current CoR baptism rate</t>
      </text>
    </comment>
    <comment ref="K192" authorId="0">
      <text>
        <t>Site formula: (Children of record - prior-year children of record) / prior-year children of record</t>
      </text>
    </comment>
    <comment ref="L192" authorId="0">
      <text>
        <t>Site formula: Children-of-record baptisms / official net growth</t>
      </text>
    </comment>
    <comment ref="M192" authorId="0">
      <text>
        <t>Site formula: Prior-year CoR baptism rate - 0.0002</t>
      </text>
    </comment>
    <comment ref="N192" authorId="0">
      <text>
        <t>Site formula: (CoR 8 years prior - CoR baptisms) / CoR 8 years prior</t>
      </text>
    </comment>
    <comment ref="P192" authorId="0">
      <text>
        <t>Site formula: (Converts - prior-year converts) / prior-year converts</t>
      </text>
    </comment>
    <comment ref="Q192" authorId="0">
      <text>
        <t>Site formula: Converts + children-of-record baptisms</t>
      </text>
    </comment>
    <comment ref="R192" authorId="0">
      <text>
        <t>Site formula: (Current attrition - prior-year attrition) / prior-year attrition</t>
      </text>
    </comment>
    <comment ref="S192" authorId="0">
      <text>
        <t>Site formula: Membership increase - official net growth</t>
      </text>
    </comment>
    <comment ref="T192" authorId="0">
      <text>
        <t>Site formula: (Full-time missionaries - prior-year full-time missionaries) / prior-year full-time missionaries</t>
      </text>
    </comment>
    <comment ref="V192" authorId="0">
      <text>
        <t>Site formula: Full-time missionaries / official membership</t>
      </text>
    </comment>
    <comment ref="W192" authorId="0">
      <text>
        <t>Site formula: (Conv / Missionary - prior-year Conv / Missionary) / prior-year Conv / Missionary</t>
      </text>
    </comment>
    <comment ref="X192" authorId="0">
      <text>
        <t>Site formula: Converts / full-time missionaries</t>
      </text>
    </comment>
    <comment ref="Y192" authorId="0">
      <text>
        <t>Site formula: Official net growth / full-time missionaries</t>
      </text>
    </comment>
    <comment ref="Z192" authorId="0">
      <text>
        <t>Site formula: Membership increase / full-time missionaries</t>
      </text>
    </comment>
    <comment ref="AA192" authorId="0">
      <text>
        <t>Site formula: (Service missionaries - prior-year service missionaries) / prior-year service missionaries</t>
      </text>
    </comment>
    <comment ref="AE192" authorId="0">
      <text>
        <t>Site formula: (All missionaries - prior-year all missionaries) / prior-year all missionaries</t>
      </text>
    </comment>
    <comment ref="AG192" authorId="0">
      <text>
        <t>Site formula: (Stakes - prior-year stakes) / prior-year stakes</t>
      </text>
    </comment>
    <comment ref="AJ192" authorId="0">
      <text>
        <t>Site formula: (Districts - prior-year districts) / prior-year districts</t>
      </text>
    </comment>
    <comment ref="AM192" authorId="0">
      <text>
        <t>Site formula: Year-over-year change in members per stake or district</t>
      </text>
    </comment>
    <comment ref="AN192" authorId="0">
      <text>
        <t>Site formula: Official membership / (stakes + districts)</t>
      </text>
    </comment>
    <comment ref="AO192" authorId="0">
      <text>
        <t>Site formula: (Wards and branches - prior-year wards and branches) / prior-year wards and branches</t>
      </text>
    </comment>
    <comment ref="AU192" authorId="0">
      <text>
        <t>Site formula: Wards and branches / stakes</t>
      </text>
    </comment>
    <comment ref="AV192" authorId="0">
      <text>
        <t>Site formula: (1973 wards and branches / stakes) - (current wards and branches / stakes)</t>
      </text>
    </comment>
    <comment ref="AW192" authorId="0">
      <text>
        <t>Site formula: Official membership / wards and branches</t>
      </text>
    </comment>
    <comment ref="AX192" authorId="0">
      <text>
        <t>Site formula: (Current members per ward and branch) - (1980 members per ward and branch)</t>
      </text>
    </comment>
    <comment ref="BZ192" authorId="0">
      <text>
        <t>Site formula: round((average(indirect("H"&amp;max(A193-1827-round(K193,0)-20,2)&amp;":H"&amp;max(A193-1827-round(K193,0),2)+min(round((A193-1827)/2,0),20)))+average(indirect("G"&amp;max(A193-1824-round(K193,0)-20,2)&amp;":G"&amp;max(A193-1824-round(K193,0),2)+min(round((A193-1824)/2,0),20)))+average(indirect("E"&amp;max(A193-1827-round(K193-(((3*K193/4)+8)/2),0)-20,2)&amp;":E"&amp;max(A193-1827-round(K193-(((3*K193/4)+8)/2),0),2)+min(round((A193-1827)/2,0),20))))*800/B192,1)</t>
      </text>
    </comment>
    <comment ref="CF192" authorId="0">
      <text>
        <t>Site formula: U193+V193</t>
      </text>
    </comment>
    <comment ref="CJ192" authorId="0">
      <text>
        <t>Site formula: T193-V193</t>
      </text>
    </comment>
    <comment ref="CO192" authorId="0">
      <text>
        <t>Site formula: AB193-(AB192-AF191-average(AG191:AG192)-AE192)</t>
      </text>
    </comment>
    <comment ref="CQ192" authorId="0">
      <text>
        <t>Site formula: AE192*$AC$193/$AC$192</t>
      </text>
    </comment>
    <comment ref="CT192" authorId="0">
      <text>
        <t>Site formula: round(AE193+(AE192*0.25),0)</t>
      </text>
    </comment>
    <comment ref="C193" authorId="0">
      <text>
        <t>Site formula: C41+1</t>
      </text>
    </comment>
    <comment ref="E193" authorId="0">
      <text>
        <t>Site formula: Official membership - prior-year official membership</t>
      </text>
    </comment>
    <comment ref="F193" authorId="0">
      <text>
        <t>Site formula: Official net growth / prior-year official membership</t>
      </text>
    </comment>
    <comment ref="G193" authorId="0">
      <text>
        <t>Site formula: (Official net growth - prior-year net growth) / prior-year net growth</t>
      </text>
    </comment>
    <comment ref="J193" authorId="0">
      <text>
        <t>Site formula: Children of record from 8 years prior * current CoR baptism rate</t>
      </text>
    </comment>
    <comment ref="K193" authorId="0">
      <text>
        <t>Site formula: (Children of record - prior-year children of record) / prior-year children of record</t>
      </text>
    </comment>
    <comment ref="L193" authorId="0">
      <text>
        <t>Site formula: Children-of-record baptisms / official net growth</t>
      </text>
    </comment>
    <comment ref="M193" authorId="0">
      <text>
        <t>Site formula: Prior-year CoR baptism rate - 0.0002</t>
      </text>
    </comment>
    <comment ref="N193" authorId="0">
      <text>
        <t>Site formula: (CoR 8 years prior - CoR baptisms) / CoR 8 years prior</t>
      </text>
    </comment>
    <comment ref="P193" authorId="0">
      <text>
        <t>Site formula: (Converts - prior-year converts) / prior-year converts</t>
      </text>
    </comment>
    <comment ref="Q193" authorId="0">
      <text>
        <t>Site formula: Converts + children-of-record baptisms</t>
      </text>
    </comment>
    <comment ref="R193" authorId="0">
      <text>
        <t>Site formula: (Current attrition - prior-year attrition) / prior-year attrition</t>
      </text>
    </comment>
    <comment ref="S193" authorId="0">
      <text>
        <t>Site formula: Membership increase - official net growth</t>
      </text>
    </comment>
    <comment ref="T193" authorId="0">
      <text>
        <t>Site formula: (Full-time missionaries - prior-year full-time missionaries) / prior-year full-time missionaries</t>
      </text>
    </comment>
    <comment ref="V193" authorId="0">
      <text>
        <t>Site formula: Full-time missionaries / official membership</t>
      </text>
    </comment>
    <comment ref="W193" authorId="0">
      <text>
        <t>Site formula: (Conv / Missionary - prior-year Conv / Missionary) / prior-year Conv / Missionary</t>
      </text>
    </comment>
    <comment ref="X193" authorId="0">
      <text>
        <t>Site formula: Converts / full-time missionaries</t>
      </text>
    </comment>
    <comment ref="Y193" authorId="0">
      <text>
        <t>Site formula: Official net growth / full-time missionaries</t>
      </text>
    </comment>
    <comment ref="Z193" authorId="0">
      <text>
        <t>Site formula: Membership increase / full-time missionaries</t>
      </text>
    </comment>
    <comment ref="AA193" authorId="0">
      <text>
        <t>Site formula: (Service missionaries - prior-year service missionaries) / prior-year service missionaries</t>
      </text>
    </comment>
    <comment ref="AE193" authorId="0">
      <text>
        <t>Site formula: (All missionaries - prior-year all missionaries) / prior-year all missionaries</t>
      </text>
    </comment>
    <comment ref="AG193" authorId="0">
      <text>
        <t>Site formula: (Stakes - prior-year stakes) / prior-year stakes</t>
      </text>
    </comment>
    <comment ref="AJ193" authorId="0">
      <text>
        <t>Site formula: (Districts - prior-year districts) / prior-year districts</t>
      </text>
    </comment>
    <comment ref="AM193" authorId="0">
      <text>
        <t>Site formula: Year-over-year change in members per stake or district</t>
      </text>
    </comment>
    <comment ref="AN193" authorId="0">
      <text>
        <t>Site formula: Official membership / (stakes + districts)</t>
      </text>
    </comment>
    <comment ref="AO193" authorId="0">
      <text>
        <t>Site formula: (Wards and branches - prior-year wards and branches) / prior-year wards and branches</t>
      </text>
    </comment>
    <comment ref="AU193" authorId="0">
      <text>
        <t>Site formula: Wards and branches / stakes</t>
      </text>
    </comment>
    <comment ref="AV193" authorId="0">
      <text>
        <t>Site formula: (1973 wards and branches / stakes) - (current wards and branches / stakes)</t>
      </text>
    </comment>
    <comment ref="AW193" authorId="0">
      <text>
        <t>Site formula: Official membership / wards and branches</t>
      </text>
    </comment>
    <comment ref="AX193" authorId="0">
      <text>
        <t>Site formula: (Current members per ward and branch) - (1980 members per ward and branch)</t>
      </text>
    </comment>
    <comment ref="BS193" authorId="0">
      <text>
        <t>Site formula: DC40+DE40</t>
      </text>
    </comment>
    <comment ref="CR193" authorId="0">
      <text>
        <t>Site formula: ROUND(AN194*0.1614,0)</t>
      </text>
    </comment>
    <comment ref="CS193" authorId="0">
      <text>
        <t>Site formula: ROUND(AO194*0.07812,0)</t>
      </text>
    </comment>
    <comment ref="CU193" authorId="0">
      <text>
        <t>Site formula: 1000+round((AF194+AF193)*(AB194-AH194)/(AF194+AF193+AG194+(AG193/2)),0)</t>
      </text>
    </comment>
    <comment ref="E194" authorId="0">
      <text>
        <t>Site formula: Official membership - prior-year official membership</t>
      </text>
    </comment>
    <comment ref="F194" authorId="0">
      <text>
        <t>Site formula: Official net growth / prior-year official membership</t>
      </text>
    </comment>
    <comment ref="G194" authorId="0">
      <text>
        <t>Site formula: (Official net growth - prior-year net growth) / prior-year net growth</t>
      </text>
    </comment>
    <comment ref="J194" authorId="0">
      <text>
        <t>Site formula: Children of record from 8 years prior * current CoR baptism rate</t>
      </text>
    </comment>
    <comment ref="K194" authorId="0">
      <text>
        <t>Site formula: (Children of record - prior-year children of record) / prior-year children of record</t>
      </text>
    </comment>
    <comment ref="L194" authorId="0">
      <text>
        <t>Site formula: Children-of-record baptisms / official net growth</t>
      </text>
    </comment>
    <comment ref="M194" authorId="0">
      <text>
        <t>Site formula: Prior-year CoR baptism rate - 0.0002</t>
      </text>
    </comment>
    <comment ref="N194" authorId="0">
      <text>
        <t>Site formula: (CoR 8 years prior - CoR baptisms) / CoR 8 years prior</t>
      </text>
    </comment>
    <comment ref="P194" authorId="0">
      <text>
        <t>Site formula: (Converts - prior-year converts) / prior-year converts</t>
      </text>
    </comment>
    <comment ref="Q194" authorId="0">
      <text>
        <t>Site formula: Converts + children-of-record baptisms</t>
      </text>
    </comment>
    <comment ref="R194" authorId="0">
      <text>
        <t>Site formula: (Current attrition - prior-year attrition) / prior-year attrition</t>
      </text>
    </comment>
    <comment ref="S194" authorId="0">
      <text>
        <t>Site formula: Membership increase - official net growth</t>
      </text>
    </comment>
    <comment ref="T194" authorId="0">
      <text>
        <t>Site formula: (Full-time missionaries - prior-year full-time missionaries) / prior-year full-time missionaries</t>
      </text>
    </comment>
    <comment ref="V194" authorId="0">
      <text>
        <t>Site formula: Full-time missionaries / official membership</t>
      </text>
    </comment>
    <comment ref="W194" authorId="0">
      <text>
        <t>Site formula: (Conv / Missionary - prior-year Conv / Missionary) / prior-year Conv / Missionary</t>
      </text>
    </comment>
    <comment ref="X194" authorId="0">
      <text>
        <t>Site formula: Converts / full-time missionaries</t>
      </text>
    </comment>
    <comment ref="Y194" authorId="0">
      <text>
        <t>Site formula: Official net growth / full-time missionaries</t>
      </text>
    </comment>
    <comment ref="Z194" authorId="0">
      <text>
        <t>Site formula: Membership increase / full-time missionaries</t>
      </text>
    </comment>
    <comment ref="AA194" authorId="0">
      <text>
        <t>Site formula: (Service missionaries - prior-year service missionaries) / prior-year service missionaries</t>
      </text>
    </comment>
    <comment ref="AE194" authorId="0">
      <text>
        <t>Site formula: (All missionaries - prior-year all missionaries) / prior-year all missionaries</t>
      </text>
    </comment>
    <comment ref="AG194" authorId="0">
      <text>
        <t>Site formula: (Stakes - prior-year stakes) / prior-year stakes</t>
      </text>
    </comment>
    <comment ref="AJ194" authorId="0">
      <text>
        <t>Site formula: (Districts - prior-year districts) / prior-year districts</t>
      </text>
    </comment>
    <comment ref="AM194" authorId="0">
      <text>
        <t>Site formula: Year-over-year change in members per stake or district</t>
      </text>
    </comment>
    <comment ref="AN194" authorId="0">
      <text>
        <t>Site formula: Official membership / (stakes + districts)</t>
      </text>
    </comment>
    <comment ref="AO194" authorId="0">
      <text>
        <t>Site formula: (Wards and branches - prior-year wards and branches) / prior-year wards and branches</t>
      </text>
    </comment>
    <comment ref="AU194" authorId="0">
      <text>
        <t>Site formula: Wards and branches / stakes</t>
      </text>
    </comment>
    <comment ref="AV194" authorId="0">
      <text>
        <t>Site formula: (1973 wards and branches / stakes) - (current wards and branches / stakes)</t>
      </text>
    </comment>
    <comment ref="AW194" authorId="0">
      <text>
        <t>Site formula: Official membership / wards and branches</t>
      </text>
    </comment>
    <comment ref="AX194" authorId="0">
      <text>
        <t>Site formula: (Current members per ward and branch) - (1980 members per ward and branch)</t>
      </text>
    </comment>
    <comment ref="BX194" authorId="0">
      <text>
        <t>Site formula: ROUND((B194+(250000-((A195-$A$190)*5000)))*I195*(AW194-0.2)/100000,0)</t>
      </text>
    </comment>
    <comment ref="CE194" authorId="0">
      <text>
        <t>Site formula: round(AB195/(165.5-((A195-$A$190)/2)),0)</t>
      </text>
    </comment>
    <comment ref="CG194" authorId="0">
      <text>
        <t>Site formula: T194-48</t>
      </text>
    </comment>
    <comment ref="CH194" authorId="0">
      <text>
        <t>Site formula: (X195/Z195)-(235*V195/550)</t>
      </text>
    </comment>
    <comment ref="CI194" authorId="0">
      <text>
        <t>Site formula: T195-W195</t>
      </text>
    </comment>
    <comment ref="CJ194" authorId="0">
      <text>
        <t>Site formula: W194-54</t>
      </text>
    </comment>
    <comment ref="CM194" authorId="0">
      <text>
        <t>Site formula: 17500/AW195</t>
      </text>
    </comment>
    <comment ref="CO194" authorId="0">
      <text>
        <t>Site formula: (AE195+AF195+AG195)</t>
      </text>
    </comment>
    <comment ref="CQ194" authorId="0">
      <text>
        <t>Site formula: AH195-(AE194*0.25)</t>
      </text>
    </comment>
    <comment ref="CT194" authorId="0">
      <text>
        <t>Site formula: round(AY195*0.001,0)</t>
      </text>
    </comment>
    <comment ref="CU194" authorId="0">
      <text>
        <t>Site formula: round((AF195+AF194)*(AB195-AH195)/(AF195+AF194+AG195+(AG194/2)),0)</t>
      </text>
    </comment>
    <comment ref="DH194" authorId="0">
      <text>
        <t>Site formula: AY195*100/B195</t>
      </text>
    </comment>
    <comment ref="DI194" authorId="0">
      <text>
        <t>Site formula: (E195*0.9)+(AY194*0.015)</t>
      </text>
    </comment>
    <comment ref="DJ194" authorId="0">
      <text>
        <t>Site formula: AY194+C195+E195-BA195-AX195</t>
      </text>
    </comment>
    <comment ref="DL194" authorId="0">
      <text>
        <t>Site formula: round(B194*J195*(AW194-0.2)/100000,0)</t>
      </text>
    </comment>
    <comment ref="DM194" authorId="0">
      <text>
        <t>Site formula: ((H85*(100-(AW194-0.2))/100)+((SUM(G85:G92)*(100-(AW194-0.2))/100)+((SUM($E$2:E140)*(100-(AW194-0.2))/((A140-1829)*100)))*(SUM(C141:C194)+SUM(E141:E194))/((SUM(C141:C194)+sum(E141:E194))+SUM(BG141:BG194))))</t>
      </text>
    </comment>
    <comment ref="DR194" authorId="0">
      <text>
        <t>Site formula: round(AX194*0.2,0)</t>
      </text>
    </comment>
    <comment ref="E195" authorId="0">
      <text>
        <t>Site formula: Official membership - prior-year official membership</t>
      </text>
    </comment>
    <comment ref="F195" authorId="0">
      <text>
        <t>Site formula: Official net growth / prior-year official membership</t>
      </text>
    </comment>
    <comment ref="G195" authorId="0">
      <text>
        <t>Site formula: (Official net growth - prior-year net growth) / prior-year net growth</t>
      </text>
    </comment>
    <comment ref="J195" authorId="0">
      <text>
        <t>Site formula: Children of record from 8 years prior * current CoR baptism rate</t>
      </text>
    </comment>
    <comment ref="K195" authorId="0">
      <text>
        <t>Site formula: (Children of record - prior-year children of record) / prior-year children of record</t>
      </text>
    </comment>
    <comment ref="L195" authorId="0">
      <text>
        <t>Site formula: Children-of-record baptisms / official net growth</t>
      </text>
    </comment>
    <comment ref="M195" authorId="0">
      <text>
        <t>Site formula: Prior-year CoR baptism rate - 0.0002</t>
      </text>
    </comment>
    <comment ref="N195" authorId="0">
      <text>
        <t>Site formula: (CoR 8 years prior - CoR baptisms) / CoR 8 years prior</t>
      </text>
    </comment>
    <comment ref="P195" authorId="0">
      <text>
        <t>Site formula: (Converts - prior-year converts) / prior-year converts</t>
      </text>
    </comment>
    <comment ref="Q195" authorId="0">
      <text>
        <t>Site formula: Converts + children-of-record baptisms</t>
      </text>
    </comment>
    <comment ref="R195" authorId="0">
      <text>
        <t>Site formula: (Current attrition - prior-year attrition) / prior-year attrition</t>
      </text>
    </comment>
    <comment ref="S195" authorId="0">
      <text>
        <t>Site formula: Membership increase - official net growth</t>
      </text>
    </comment>
    <comment ref="T195" authorId="0">
      <text>
        <t>Site formula: (Full-time missionaries - prior-year full-time missionaries) / prior-year full-time missionaries</t>
      </text>
    </comment>
    <comment ref="V195" authorId="0">
      <text>
        <t>Site formula: Full-time missionaries / official membership</t>
      </text>
    </comment>
    <comment ref="W195" authorId="0">
      <text>
        <t>Site formula: (Conv / Missionary - prior-year Conv / Missionary) / prior-year Conv / Missionary</t>
      </text>
    </comment>
    <comment ref="X195" authorId="0">
      <text>
        <t>Site formula: Converts / full-time missionaries</t>
      </text>
    </comment>
    <comment ref="Y195" authorId="0">
      <text>
        <t>Site formula: Official net growth / full-time missionaries</t>
      </text>
    </comment>
    <comment ref="Z195" authorId="0">
      <text>
        <t>Site formula: Membership increase / full-time missionaries</t>
      </text>
    </comment>
    <comment ref="AA195" authorId="0">
      <text>
        <t>Site formula: (Service missionaries - prior-year service missionaries) / prior-year service missionaries</t>
      </text>
    </comment>
    <comment ref="AE195" authorId="0">
      <text>
        <t>Site formula: (All missionaries - prior-year all missionaries) / prior-year all missionaries</t>
      </text>
    </comment>
    <comment ref="AG195" authorId="0">
      <text>
        <t>Site formula: (Stakes - prior-year stakes) / prior-year stakes</t>
      </text>
    </comment>
    <comment ref="AJ195" authorId="0">
      <text>
        <t>Site formula: (Districts - prior-year districts) / prior-year districts</t>
      </text>
    </comment>
    <comment ref="AM195" authorId="0">
      <text>
        <t>Site formula: Year-over-year change in members per stake or district</t>
      </text>
    </comment>
    <comment ref="AN195" authorId="0">
      <text>
        <t>Site formula: Official membership / (stakes + districts)</t>
      </text>
    </comment>
    <comment ref="AO195" authorId="0">
      <text>
        <t>Site formula: (Wards and branches - prior-year wards and branches) / prior-year wards and branches</t>
      </text>
    </comment>
    <comment ref="AU195" authorId="0">
      <text>
        <t>Site formula: Wards and branches / stakes</t>
      </text>
    </comment>
    <comment ref="AV195" authorId="0">
      <text>
        <t>Site formula: (1973 wards and branches / stakes) - (current wards and branches / stakes)</t>
      </text>
    </comment>
    <comment ref="AW195" authorId="0">
      <text>
        <t>Site formula: Official membership / wards and branches</t>
      </text>
    </comment>
    <comment ref="AX195" authorId="0">
      <text>
        <t>Site formula: (Current members per ward and branch) - (1980 members per ward and branch)</t>
      </text>
    </comment>
    <comment ref="E196" authorId="0">
      <text>
        <t>Site formula: Official membership - prior-year official membership</t>
      </text>
    </comment>
    <comment ref="F196" authorId="0">
      <text>
        <t>Site formula: Official net growth / prior-year official membership</t>
      </text>
    </comment>
    <comment ref="G196" authorId="0">
      <text>
        <t>Site formula: (Official net growth - prior-year net growth) / prior-year net growth</t>
      </text>
    </comment>
    <comment ref="J196" authorId="0">
      <text>
        <t>Site formula: Children of record from 8 years prior * current CoR baptism rate</t>
      </text>
    </comment>
    <comment ref="K196" authorId="0">
      <text>
        <t>Site formula: (Children of record - prior-year children of record) / prior-year children of record</t>
      </text>
    </comment>
    <comment ref="L196" authorId="0">
      <text>
        <t>Site formula: Children-of-record baptisms / official net growth</t>
      </text>
    </comment>
    <comment ref="M196" authorId="0">
      <text>
        <t>Site formula: Prior-year CoR baptism rate - 0.0002</t>
      </text>
    </comment>
    <comment ref="N196" authorId="0">
      <text>
        <t>Site formula: (CoR 8 years prior - CoR baptisms) / CoR 8 years prior</t>
      </text>
    </comment>
    <comment ref="P196" authorId="0">
      <text>
        <t>Site formula: (Converts - prior-year converts) / prior-year converts</t>
      </text>
    </comment>
    <comment ref="Q196" authorId="0">
      <text>
        <t>Site formula: Converts + children-of-record baptisms</t>
      </text>
    </comment>
    <comment ref="R196" authorId="0">
      <text>
        <t>Site formula: (Current attrition - prior-year attrition) / prior-year attrition</t>
      </text>
    </comment>
    <comment ref="S196" authorId="0">
      <text>
        <t>Site formula: Membership increase - official net growth</t>
      </text>
    </comment>
    <comment ref="T196" authorId="0">
      <text>
        <t>Site formula: (Full-time missionaries - prior-year full-time missionaries) / prior-year full-time missionaries</t>
      </text>
    </comment>
    <comment ref="V196" authorId="0">
      <text>
        <t>Site formula: Full-time missionaries / official membership</t>
      </text>
    </comment>
    <comment ref="W196" authorId="0">
      <text>
        <t>Site formula: (Conv / Missionary - prior-year Conv / Missionary) / prior-year Conv / Missionary</t>
      </text>
    </comment>
    <comment ref="X196" authorId="0">
      <text>
        <t>Site formula: Converts / full-time missionaries</t>
      </text>
    </comment>
    <comment ref="Y196" authorId="0">
      <text>
        <t>Site formula: Official net growth / full-time missionaries</t>
      </text>
    </comment>
    <comment ref="Z196" authorId="0">
      <text>
        <t>Site formula: Membership increase / full-time missionaries</t>
      </text>
    </comment>
    <comment ref="AA196" authorId="0">
      <text>
        <t>Site formula: (Service missionaries - prior-year service missionaries) / prior-year service missionaries</t>
      </text>
    </comment>
    <comment ref="AB196" authorId="0">
      <text>
        <t>Site formula: AO37+AP37</t>
      </text>
    </comment>
    <comment ref="AE196" authorId="0">
      <text>
        <t>Site formula: (All missionaries - prior-year all missionaries) / prior-year all missionaries</t>
      </text>
    </comment>
    <comment ref="AF196" authorId="0">
      <text>
        <t>Site formula: AM37+AE37</t>
      </text>
    </comment>
    <comment ref="AG196" authorId="0">
      <text>
        <t>Site formula: (Stakes - prior-year stakes) / prior-year stakes</t>
      </text>
    </comment>
    <comment ref="AJ196" authorId="0">
      <text>
        <t>Site formula: (Districts - prior-year districts) / prior-year districts</t>
      </text>
    </comment>
    <comment ref="AM196" authorId="0">
      <text>
        <t>Site formula: Year-over-year change in members per stake or district</t>
      </text>
    </comment>
    <comment ref="AN196" authorId="0">
      <text>
        <t>Site formula: Official membership / (stakes + districts)</t>
      </text>
    </comment>
    <comment ref="AO196" authorId="0">
      <text>
        <t>Site formula: (Wards and branches - prior-year wards and branches) / prior-year wards and branches</t>
      </text>
    </comment>
    <comment ref="AU196" authorId="0">
      <text>
        <t>Site formula: Wards and branches / stakes</t>
      </text>
    </comment>
    <comment ref="AV196" authorId="0">
      <text>
        <t>Site formula: (1973 wards and branches / stakes) - (current wards and branches / stakes)</t>
      </text>
    </comment>
    <comment ref="AW196" authorId="0">
      <text>
        <t>Site formula: Official membership / wards and branches</t>
      </text>
    </comment>
    <comment ref="AX196" authorId="0">
      <text>
        <t>Site formula: (Current members per ward and branch) - (1980 members per ward and branch)</t>
      </text>
    </comment>
    <comment ref="E197" authorId="0">
      <text>
        <t>Site formula: Official membership - prior-year official membership</t>
      </text>
    </comment>
    <comment ref="F197" authorId="0">
      <text>
        <t>Site formula: Official net growth / prior-year official membership</t>
      </text>
    </comment>
    <comment ref="G197" authorId="0">
      <text>
        <t>Site formula: (Official net growth - prior-year net growth) / prior-year net growth</t>
      </text>
    </comment>
    <comment ref="J197" authorId="0">
      <text>
        <t>Site formula: Children of record from 8 years prior * current CoR baptism rate</t>
      </text>
    </comment>
    <comment ref="K197" authorId="0">
      <text>
        <t>Site formula: (Children of record - prior-year children of record) / prior-year children of record</t>
      </text>
    </comment>
    <comment ref="L197" authorId="0">
      <text>
        <t>Site formula: Children-of-record baptisms / official net growth</t>
      </text>
    </comment>
    <comment ref="M197" authorId="0">
      <text>
        <t>Site formula: Prior-year CoR baptism rate - 0.0002</t>
      </text>
    </comment>
    <comment ref="N197" authorId="0">
      <text>
        <t>Site formula: (CoR 8 years prior - CoR baptisms) / CoR 8 years prior</t>
      </text>
    </comment>
    <comment ref="P197" authorId="0">
      <text>
        <t>Site formula: (Converts - prior-year converts) / prior-year converts</t>
      </text>
    </comment>
    <comment ref="Q197" authorId="0">
      <text>
        <t>Site formula: Converts + children-of-record baptisms</t>
      </text>
    </comment>
    <comment ref="R197" authorId="0">
      <text>
        <t>Site formula: (Current attrition - prior-year attrition) / prior-year attrition</t>
      </text>
    </comment>
    <comment ref="S197" authorId="0">
      <text>
        <t>Site formula: Membership increase - official net growth</t>
      </text>
    </comment>
    <comment ref="T197" authorId="0">
      <text>
        <t>Site formula: (Full-time missionaries - prior-year full-time missionaries) / prior-year full-time missionaries</t>
      </text>
    </comment>
    <comment ref="V197" authorId="0">
      <text>
        <t>Site formula: Full-time missionaries / official membership</t>
      </text>
    </comment>
    <comment ref="W197" authorId="0">
      <text>
        <t>Site formula: (Conv / Missionary - prior-year Conv / Missionary) / prior-year Conv / Missionary</t>
      </text>
    </comment>
    <comment ref="X197" authorId="0">
      <text>
        <t>Site formula: Converts / full-time missionaries</t>
      </text>
    </comment>
    <comment ref="Y197" authorId="0">
      <text>
        <t>Site formula: Official net growth / full-time missionaries</t>
      </text>
    </comment>
    <comment ref="Z197" authorId="0">
      <text>
        <t>Site formula: Membership increase / full-time missionaries</t>
      </text>
    </comment>
    <comment ref="AA197" authorId="0">
      <text>
        <t>Site formula: (Service missionaries - prior-year service missionaries) / prior-year service missionaries</t>
      </text>
    </comment>
    <comment ref="AE197" authorId="0">
      <text>
        <t>Site formula: (All missionaries - prior-year all missionaries) / prior-year all missionaries</t>
      </text>
    </comment>
    <comment ref="AG197" authorId="0">
      <text>
        <t>Site formula: (Stakes - prior-year stakes) / prior-year stakes</t>
      </text>
    </comment>
    <comment ref="AJ197" authorId="0">
      <text>
        <t>Site formula: (Districts - prior-year districts) / prior-year districts</t>
      </text>
    </comment>
    <comment ref="AM197" authorId="0">
      <text>
        <t>Site formula: Year-over-year change in members per stake or district</t>
      </text>
    </comment>
    <comment ref="AN197" authorId="0">
      <text>
        <t>Site formula: Official membership / (stakes + districts)</t>
      </text>
    </comment>
    <comment ref="AO197" authorId="0">
      <text>
        <t>Site formula: (Wards and branches - prior-year wards and branches) / prior-year wards and branches</t>
      </text>
    </comment>
    <comment ref="AU197" authorId="0">
      <text>
        <t>Site formula: Wards and branches / stakes</t>
      </text>
    </comment>
    <comment ref="AV197" authorId="0">
      <text>
        <t>Site formula: (1973 wards and branches / stakes) - (current wards and branches / stakes)</t>
      </text>
    </comment>
    <comment ref="AW197" authorId="0">
      <text>
        <t>Site formula: Official membership / wards and branches</t>
      </text>
    </comment>
    <comment ref="AX197" authorId="0">
      <text>
        <t>Site formula: (Current members per ward and branch) - (1980 members per ward and branch)</t>
      </text>
    </comment>
    <comment ref="DH197" authorId="0">
      <text>
        <t>Site formula: current_year_active_mormons * 100 / current_year_official_membership_total</t>
      </text>
    </comment>
    <comment ref="DI197" authorId="0">
      <text>
        <t>Site formula: current_year_converts * 0.9 + prior_year_active_mormons * 0.015</t>
      </text>
    </comment>
    <comment ref="DJ197" authorId="0">
      <text>
        <t>Site formula: prior_year_active_mormons + current_year_new_children_of_record + current_year_converts - current_year_deaths_of_active_members - current_year_gone_inactive</t>
      </text>
    </comment>
    <comment ref="DK197" authorId="0">
      <text>
        <t>Site formula: prior_year_inactive_mormons + current_year_gone_inactive - current_year_inactives_reaching_age_110 - current_year_names_removed</t>
      </text>
    </comment>
    <comment ref="DL197" authorId="0">
      <text>
        <t>Site formula: round(prior_year_active_mormons * current_year_mormon_death_rate_per_1000 / 1000, 0)</t>
      </text>
    </comment>
    <comment ref="DM197" authorId="0">
      <text>
        <t>Site formula: cohort_age_110_births + cohort_age_103_to_110_convert_children + older_convert_cohort_average * recent_unremoved_intake_share, all scaled by prior inactive share</t>
      </text>
    </comment>
    <comment ref="DR197" authorId="0">
      <text>
        <t>Site formula: round(prior_year_gone_inactive * 0.2, 0)</t>
      </text>
    </comment>
    <comment ref="DS197" authorId="0">
      <text>
        <t>Site formula: int(prior_year_former_mormons + current_year_names_removed - (prior_year_former_mormons * current_year_mormon_death_rate_per_1000 / 1000))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5">
    <numFmt numFmtId="56" formatCode="&quot;上午/下午 &quot;hh&quot;時&quot;mm&quot;分&quot;ss&quot;秒 &quot;"/>
    <numFmt numFmtId="60" formatCode="#,##0.############"/>
    <numFmt numFmtId="61" formatCode="0.############"/>
    <numFmt numFmtId="62" formatCode="0.0"/>
    <numFmt numFmtId="63" formatCode="0.00x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/>
    <xf numFmtId="60" fontId="0" fillId="0" borderId="0" xfId="0" applyNumberFormat="1"/>
    <xf numFmtId="10" fontId="0" fillId="0" borderId="0" xfId="0" applyNumberFormat="1"/>
    <xf numFmtId="61" fontId="0" fillId="0" borderId="0" xfId="0" applyNumberFormat="1"/>
    <xf numFmtId="62" fontId="0" fillId="0" borderId="0" xfId="0" applyNumberFormat="1"/>
    <xf numFmtId="6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cols>
    <col min="1" max="1" width="120.83203125" customWidth="1"/>
  </cols>
  <sheetData>
    <row r="1">
      <c r="A1" t="str">
        <v>LDS Statistics dataset export</v>
      </c>
    </row>
    <row r="2">
      <c r="A2" t="str">
        <v/>
      </c>
    </row>
    <row r="3">
      <c r="A3" t="str">
        <v>This workbook is generated from the public JSON dataset used by the site.</v>
      </c>
    </row>
    <row r="4">
      <c r="A4" t="str">
        <v>Numeric cells use actual workbook formulas where the public data model supports a reliable translation.</v>
      </c>
    </row>
    <row r="5">
      <c r="A5" t="str">
        <v>Cells without an encoded workbook formula still preserve the site formula text in the Formula Notes sheet and as a cell note where available.</v>
      </c>
    </row>
    <row r="6">
      <c r="A6" t="str">
        <v>The exported values are cached so the workbook opens with the same results shown on the site.</v>
      </c>
    </row>
    <row r="7">
      <c r="A7" t="str">
        <v/>
      </c>
    </row>
    <row r="8">
      <c r="A8" t="str">
        <v>Generated at: 2026-05-03T21:52:07.806132+00:00</v>
      </c>
    </row>
  </sheetData>
  <ignoredErrors>
    <ignoredError numberStoredAsText="1" sqref="A1:A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U197"/>
  <sheetViews>
    <sheetView workbookViewId="0"/>
  </sheetViews>
  <cols>
    <col min="1" max="1" width="10.83203125" customWidth="1"/>
    <col min="2" max="2" width="28.83203125" customWidth="1"/>
    <col min="3" max="3" width="12.83203125" customWidth="1"/>
    <col min="4" max="4" width="27.83203125" customWidth="1"/>
    <col min="5" max="5" width="21.83203125" customWidth="1"/>
    <col min="6" max="6" width="22.83203125" customWidth="1"/>
    <col min="7" max="7" width="20.83203125" customWidth="1"/>
    <col min="8" max="8" width="28.83203125" customWidth="1"/>
    <col min="9" max="9" width="28.83203125" customWidth="1"/>
    <col min="10" max="10" width="14.83203125" customWidth="1"/>
    <col min="11" max="11" width="13.83203125" customWidth="1"/>
    <col min="12" max="12" width="28.83203125" customWidth="1"/>
    <col min="13" max="13" width="28.83203125" customWidth="1"/>
    <col min="14" max="14" width="28.83203125" customWidth="1"/>
    <col min="15" max="15" width="12.83203125" customWidth="1"/>
    <col min="16" max="16" width="18.83203125" customWidth="1"/>
    <col min="17" max="17" width="21.83203125" customWidth="1"/>
    <col min="18" max="18" width="15.83203125" customWidth="1"/>
    <col min="19" max="19" width="28.83203125" customWidth="1"/>
    <col min="20" max="20" width="18.83203125" customWidth="1"/>
    <col min="21" max="21" width="24.83203125" customWidth="1"/>
    <col min="22" max="22" width="24.83203125" customWidth="1"/>
    <col min="23" max="23" width="23.83203125" customWidth="1"/>
    <col min="24" max="24" width="19.83203125" customWidth="1"/>
    <col min="25" max="25" width="28.83203125" customWidth="1"/>
    <col min="26" max="26" width="28.83203125" customWidth="1"/>
    <col min="27" max="27" width="26.83203125" customWidth="1"/>
    <col min="28" max="28" width="28.83203125" customWidth="1"/>
    <col min="29" max="29" width="28.83203125" customWidth="1"/>
    <col min="30" max="30" width="28.83203125" customWidth="1"/>
    <col min="31" max="31" width="22.83203125" customWidth="1"/>
    <col min="32" max="32" width="20.83203125" customWidth="1"/>
    <col min="33" max="33" width="12.83203125" customWidth="1"/>
    <col min="34" max="34" width="12.83203125" customWidth="1"/>
    <col min="35" max="35" width="28.83203125" customWidth="1"/>
    <col min="36" max="36" width="28.83203125" customWidth="1"/>
    <col min="37" max="37" width="28.83203125" customWidth="1"/>
    <col min="38" max="38" width="28.83203125" customWidth="1"/>
    <col min="39" max="39" width="28.83203125" customWidth="1"/>
    <col min="40" max="40" width="28.83203125" customWidth="1"/>
    <col min="41" max="41" width="22.83203125" customWidth="1"/>
    <col min="42" max="42" width="18.83203125" customWidth="1"/>
    <col min="43" max="43" width="28.83203125" customWidth="1"/>
    <col min="44" max="44" width="28.83203125" customWidth="1"/>
    <col min="45" max="45" width="28.83203125" customWidth="1"/>
    <col min="46" max="46" width="28.83203125" customWidth="1"/>
    <col min="47" max="47" width="23.83203125" customWidth="1"/>
    <col min="48" max="48" width="28.83203125" customWidth="1"/>
    <col min="49" max="49" width="25.83203125" customWidth="1"/>
    <col min="50" max="50" width="28.83203125" customWidth="1"/>
    <col min="51" max="51" width="18.83203125" customWidth="1"/>
    <col min="52" max="52" width="17.83203125" customWidth="1"/>
    <col min="53" max="53" width="26.83203125" customWidth="1"/>
    <col min="54" max="54" width="14.83203125" customWidth="1"/>
    <col min="55" max="55" width="12.83203125" customWidth="1"/>
    <col min="56" max="56" width="12.83203125" customWidth="1"/>
    <col min="57" max="57" width="14.83203125" customWidth="1"/>
    <col min="58" max="58" width="27.83203125" customWidth="1"/>
    <col min="59" max="59" width="17.83203125" customWidth="1"/>
    <col min="60" max="60" width="12.83203125" customWidth="1"/>
    <col min="61" max="61" width="12.83203125" customWidth="1"/>
    <col min="62" max="62" width="12.83203125" customWidth="1"/>
    <col min="63" max="63" width="28.83203125" customWidth="1"/>
    <col min="64" max="64" width="28.83203125" customWidth="1"/>
    <col min="65" max="65" width="16.83203125" customWidth="1"/>
    <col min="66" max="66" width="15.83203125" customWidth="1"/>
    <col min="67" max="67" width="12.83203125" customWidth="1"/>
    <col min="68" max="68" width="13.83203125" customWidth="1"/>
    <col min="69" max="69" width="12.83203125" customWidth="1"/>
    <col min="70" max="70" width="28.83203125" customWidth="1"/>
    <col min="71" max="71" width="28.83203125" customWidth="1"/>
    <col min="72" max="72" width="21.83203125" customWidth="1"/>
    <col min="73" max="73" width="22.83203125" customWidth="1"/>
    <col min="74" max="74" width="16.83203125" customWidth="1"/>
    <col min="75" max="75" width="28.83203125" customWidth="1"/>
    <col min="76" max="76" width="26.83203125" customWidth="1"/>
    <col min="77" max="77" width="19.83203125" customWidth="1"/>
    <col min="78" max="78" width="19.83203125" customWidth="1"/>
    <col min="79" max="79" width="24.83203125" customWidth="1"/>
    <col min="80" max="80" width="25.83203125" customWidth="1"/>
    <col min="81" max="81" width="20.83203125" customWidth="1"/>
    <col min="82" max="82" width="19.83203125" customWidth="1"/>
    <col min="83" max="83" width="12.83203125" customWidth="1"/>
    <col min="84" max="84" width="28.83203125" customWidth="1"/>
    <col min="85" max="85" width="12.83203125" customWidth="1"/>
    <col min="86" max="86" width="12.83203125" customWidth="1"/>
    <col min="87" max="87" width="20.83203125" customWidth="1"/>
    <col min="88" max="88" width="22.83203125" customWidth="1"/>
    <col min="89" max="89" width="19.83203125" customWidth="1"/>
    <col min="90" max="90" width="21.83203125" customWidth="1"/>
    <col min="91" max="91" width="18.83203125" customWidth="1"/>
    <col min="92" max="92" width="26.83203125" customWidth="1"/>
    <col min="93" max="93" width="18.83203125" customWidth="1"/>
    <col min="94" max="94" width="28.83203125" customWidth="1"/>
    <col min="95" max="95" width="25.83203125" customWidth="1"/>
    <col min="96" max="96" width="23.83203125" customWidth="1"/>
    <col min="97" max="97" width="25.83203125" customWidth="1"/>
    <col min="98" max="98" width="27.83203125" customWidth="1"/>
    <col min="99" max="99" width="25.83203125" customWidth="1"/>
    <col min="100" max="100" width="27.83203125" customWidth="1"/>
    <col min="101" max="101" width="12.83203125" customWidth="1"/>
    <col min="102" max="102" width="12.83203125" customWidth="1"/>
    <col min="103" max="103" width="12.83203125" customWidth="1"/>
    <col min="104" max="104" width="12.83203125" customWidth="1"/>
    <col min="105" max="105" width="12.83203125" customWidth="1"/>
    <col min="106" max="106" width="20.83203125" customWidth="1"/>
    <col min="107" max="107" width="23.83203125" customWidth="1"/>
    <col min="108" max="108" width="24.83203125" customWidth="1"/>
    <col min="109" max="109" width="28.83203125" customWidth="1"/>
    <col min="110" max="110" width="26.83203125" customWidth="1"/>
    <col min="111" max="111" width="28.83203125" customWidth="1"/>
    <col min="112" max="112" width="15.83203125" customWidth="1"/>
    <col min="113" max="113" width="15.83203125" customWidth="1"/>
    <col min="114" max="114" width="16.83203125" customWidth="1"/>
    <col min="115" max="115" width="18.83203125" customWidth="1"/>
    <col min="116" max="116" width="26.83203125" customWidth="1"/>
    <col min="117" max="117" width="28.83203125" customWidth="1"/>
    <col min="118" max="118" width="20.83203125" customWidth="1"/>
    <col min="119" max="119" width="19.83203125" customWidth="1"/>
    <col min="120" max="120" width="20.83203125" customWidth="1"/>
    <col min="121" max="121" width="24.83203125" customWidth="1"/>
    <col min="122" max="122" width="15.83203125" customWidth="1"/>
    <col min="123" max="123" width="16.83203125" customWidth="1"/>
    <col min="124" max="124" width="12.83203125" customWidth="1"/>
    <col min="125" max="125" width="42.83203125" customWidth="1"/>
  </cols>
  <sheetData>
    <row r="1">
      <c r="A1" t="str">
        <v>Year</v>
      </c>
      <c r="B1" t="str">
        <v>Note</v>
      </c>
      <c r="C1" t="str">
        <v>Year</v>
      </c>
      <c r="D1" t="str">
        <v>Official Membership Total</v>
      </c>
      <c r="E1" t="str">
        <v>Official Net Growth</v>
      </c>
      <c r="F1" t="str">
        <v>Official Growth Rate</v>
      </c>
      <c r="G1" t="str">
        <v>YoY % ∆ Net Growth</v>
      </c>
      <c r="H1" t="str">
        <v>% of CoR increase baptized 8 years later</v>
      </c>
      <c r="I1" t="str">
        <v>New Children of Record (CoR)</v>
      </c>
      <c r="J1" t="str">
        <v>CoR Baptisms</v>
      </c>
      <c r="K1" t="str">
        <v>YoY % ∆ CoR</v>
      </c>
      <c r="L1" t="str">
        <v>∆ CoR Baptisms as % of Net Growth</v>
      </c>
      <c r="M1" t="str">
        <v>% children of record, 8 yrs prior, baptized</v>
      </c>
      <c r="N1" t="str">
        <v>Percent CoR from 8 years prior lost</v>
      </c>
      <c r="O1" t="str">
        <v>Converts</v>
      </c>
      <c r="P1" t="str">
        <v>YoY % ∆ Converts</v>
      </c>
      <c r="Q1" t="str">
        <v>Membership Increase</v>
      </c>
      <c r="R1" t="str">
        <v>% ∆ Attrition</v>
      </c>
      <c r="S1" t="str">
        <v>Member Attrition Officially Accounted For (Death, Resignation, Unbaptized-8yo)</v>
      </c>
      <c r="T1" t="str">
        <v>% ∆ Missionaries</v>
      </c>
      <c r="U1" t="str">
        <v>Full-Time Missionaries</v>
      </c>
      <c r="V1" t="str">
        <v>% of Church on Mission</v>
      </c>
      <c r="W1" t="str">
        <v>% ∆ Conv / Missionary</v>
      </c>
      <c r="X1" t="str">
        <v>Conv / Missionary</v>
      </c>
      <c r="Y1" t="str">
        <v>Net Membership Growth / Missionary</v>
      </c>
      <c r="Z1" t="str">
        <v>Gross Membership Increase / Missionary</v>
      </c>
      <c r="AA1" t="str">
        <v>% ∆ Service Missionaries</v>
      </c>
      <c r="AB1" t="str">
        <v>Church-Service Missionaries</v>
      </c>
      <c r="AC1" t="str">
        <v>Senior Church-Service Missionaries</v>
      </c>
      <c r="AD1" t="str">
        <v>Young Church-Service Missionaries</v>
      </c>
      <c r="AE1" t="str">
        <v>% ∆ All Missionaries</v>
      </c>
      <c r="AF1" t="str">
        <v>Total Missionaries</v>
      </c>
      <c r="AG1" t="str">
        <v>% ∆ Stakes</v>
      </c>
      <c r="AH1" t="str">
        <v>Stakes</v>
      </c>
      <c r="AI1" t="str">
        <v>Members in Stakes (Last Reported 1976)</v>
      </c>
      <c r="AJ1" t="str">
        <v>% ∆ Districts (Branches prior to 1980)</v>
      </c>
      <c r="AK1" t="str">
        <v>Districts (Branches prior to 1980)</v>
      </c>
      <c r="AL1" t="str">
        <v>Members in Districts (Last Reported 1976)</v>
      </c>
      <c r="AM1" t="str">
        <v>% ∆ Members / Stake &amp; District</v>
      </c>
      <c r="AN1" t="str">
        <v>Members / Stake &amp; District</v>
      </c>
      <c r="AO1" t="str">
        <v>% ∆ Wards + Branches</v>
      </c>
      <c r="AP1" t="str">
        <v>Wards &amp; Branches</v>
      </c>
      <c r="AQ1" t="str">
        <v>Wards (Last Yr Reported 1989)</v>
      </c>
      <c r="AR1" t="str">
        <v>Branches (Last Yr Reported 1989)</v>
      </c>
      <c r="AS1" t="str">
        <v>Stake Branches (Last Yr Reported 1988)</v>
      </c>
      <c r="AT1" t="str">
        <v>District Branches (Last Yr Reported 1988)</v>
      </c>
      <c r="AU1" t="str">
        <v>Ward &amp; Branch / Stake</v>
      </c>
      <c r="AV1" t="str">
        <v>Wards + Branches / Stake lost since 1973</v>
      </c>
      <c r="AW1" t="str">
        <v>Members / Ward &amp; Branch</v>
      </c>
      <c r="AX1" t="str">
        <v>Ward &amp; Branch Rolls ∆ since 1980</v>
      </c>
      <c r="AY1" t="str">
        <v>Births per 1,000</v>
      </c>
      <c r="AZ1" t="str">
        <v>Marry per 1,000</v>
      </c>
      <c r="BA1" t="str">
        <v>Melch Preisthood Holders</v>
      </c>
      <c r="BB1" t="str">
        <v>% Of Members</v>
      </c>
      <c r="BC1" t="str">
        <v>Elders</v>
      </c>
      <c r="BD1" t="str">
        <v>Seventies</v>
      </c>
      <c r="BE1" t="str">
        <v>High Priests</v>
      </c>
      <c r="BF1" t="str">
        <v>Aronic Priesthood Holders</v>
      </c>
      <c r="BG1" t="str">
        <v>% Of Membership</v>
      </c>
      <c r="BH1" t="str">
        <v>Deacons</v>
      </c>
      <c r="BI1" t="str">
        <v>Teachers</v>
      </c>
      <c r="BJ1" t="str">
        <v>Priests</v>
      </c>
      <c r="BK1" t="str">
        <v>Total Priesthood Holders (actual)</v>
      </c>
      <c r="BL1" t="str">
        <v>Total Priesthood Holders (reported)</v>
      </c>
      <c r="BM1" t="str">
        <v>Relief Society</v>
      </c>
      <c r="BN1" t="str">
        <v>Sunday School</v>
      </c>
      <c r="BO1" t="str">
        <v>Young Men</v>
      </c>
      <c r="BP1" t="str">
        <v>Young Women</v>
      </c>
      <c r="BQ1" t="str">
        <v>Primary</v>
      </c>
      <c r="BR1" t="str">
        <v>Melchezidek Priesthood MIA</v>
      </c>
      <c r="BS1" t="str">
        <v>Seminary &amp; Institute Enrollment</v>
      </c>
      <c r="BT1" t="str">
        <v>Seminary Enrollment</v>
      </c>
      <c r="BU1" t="str">
        <v>Institute Enrollment</v>
      </c>
      <c r="BV1" t="str">
        <v>Total Baptisms</v>
      </c>
      <c r="BW1" t="str">
        <v>Convert Children of Record</v>
      </c>
      <c r="BX1" t="str">
        <v>Births to Active Members</v>
      </c>
      <c r="BY1" t="str">
        <v>Mormon Birth Rate</v>
      </c>
      <c r="BZ1" t="str">
        <v>Mormon Death Rate</v>
      </c>
      <c r="CA1" t="str">
        <v>Mormon Life Expectancy</v>
      </c>
      <c r="CB1" t="str">
        <v>Birth Rate (Fractional)</v>
      </c>
      <c r="CC1" t="str">
        <v>Children per Woman</v>
      </c>
      <c r="CD1" t="str">
        <v>Female/Male Ratio</v>
      </c>
      <c r="CE1" t="str">
        <v>Missions</v>
      </c>
      <c r="CF1" t="str">
        <v>Wards and Branches in Stakes</v>
      </c>
      <c r="CG1" t="str">
        <v>Branches</v>
      </c>
      <c r="CH1" t="str">
        <v>Wards</v>
      </c>
      <c r="CI1" t="str">
        <v>Branches in Stakes</v>
      </c>
      <c r="CJ1" t="str">
        <v>Branches in Missions</v>
      </c>
      <c r="CK1" t="str">
        <v>Members in Stakes</v>
      </c>
      <c r="CL1" t="str">
        <v>Members in Missions</v>
      </c>
      <c r="CM1" t="str">
        <v>Members per Ward</v>
      </c>
      <c r="CN1" t="str">
        <v>Sunday School Attendance</v>
      </c>
      <c r="CO1" t="str">
        <v>New Missionaries</v>
      </c>
      <c r="CP1" t="str">
        <v>Average Mission Length (years)</v>
      </c>
      <c r="CQ1" t="str">
        <v>New Senior Missionaries</v>
      </c>
      <c r="CR1" t="str">
        <v>New Male Missionaries</v>
      </c>
      <c r="CS1" t="str">
        <v>New Female Missionaries</v>
      </c>
      <c r="CT1" t="str">
        <v>Total Senior Missionaries</v>
      </c>
      <c r="CU1" t="str">
        <v>Total Male Missionaries</v>
      </c>
      <c r="CV1" t="str">
        <v>Total Female Missionaries</v>
      </c>
      <c r="CW1" t="str">
        <v>15 Y/O</v>
      </c>
      <c r="CX1" t="str">
        <v>16 Y/O</v>
      </c>
      <c r="CY1" t="str">
        <v>17 Y/O</v>
      </c>
      <c r="CZ1" t="str">
        <v>18 Y/O</v>
      </c>
      <c r="DA1" t="str">
        <v>19 Y/O</v>
      </c>
      <c r="DB1" t="str">
        <v>Activity by Births</v>
      </c>
      <c r="DC1" t="str">
        <v>Activity by Ward Size</v>
      </c>
      <c r="DD1" t="str">
        <v>Activity by Stake Size</v>
      </c>
      <c r="DE1" t="str">
        <v>Activity by Sunday School Attendance</v>
      </c>
      <c r="DF1" t="str">
        <v>Activity by Missionaries</v>
      </c>
      <c r="DG1" t="str">
        <v>Activity by Seminary Enrollment</v>
      </c>
      <c r="DH1" t="str">
        <v>Activity Rate</v>
      </c>
      <c r="DI1" t="str">
        <v>Gone Inactive</v>
      </c>
      <c r="DJ1" t="str">
        <v>Active Mormons</v>
      </c>
      <c r="DK1" t="str">
        <v>Inactive Mormons</v>
      </c>
      <c r="DL1" t="str">
        <v>Deaths of Active Members</v>
      </c>
      <c r="DM1" t="str">
        <v>Inactives who reach Age 110</v>
      </c>
      <c r="DN1" t="str">
        <v>Record Adjustments</v>
      </c>
      <c r="DO1" t="str">
        <v>Names Removed Raw</v>
      </c>
      <c r="DP1" t="str">
        <v>Manual Corrections</v>
      </c>
      <c r="DQ1" t="str">
        <v>Cumulative Corrections</v>
      </c>
      <c r="DR1" t="str">
        <v>Names Removed</v>
      </c>
      <c r="DS1" t="str">
        <v>Former Mormons</v>
      </c>
      <c r="DT1" t="str">
        <v>Missions</v>
      </c>
      <c r="DU1" t="str">
        <v>Sources</v>
      </c>
    </row>
    <row r="2">
      <c r="A2">
        <v>1830</v>
      </c>
      <c r="B2" t="str">
        <v/>
      </c>
      <c r="C2" s="1">
        <f>A2</f>
        <v>1830</v>
      </c>
      <c r="D2" s="1">
        <v>280</v>
      </c>
      <c r="E2" s="1">
        <v>274</v>
      </c>
      <c r="F2" s="2">
        <v>45.66666667</v>
      </c>
      <c r="I2" s="1">
        <v>40</v>
      </c>
      <c r="J2" s="1">
        <v>0</v>
      </c>
      <c r="L2" s="2">
        <f>IFERROR(J2/E2,"")</f>
        <v>0</v>
      </c>
      <c r="O2" s="1">
        <v>274</v>
      </c>
      <c r="Q2" s="1">
        <f>IF(COUNT(O2,J2)=2,(O2+J2),"")</f>
        <v>274</v>
      </c>
      <c r="S2" s="1">
        <f>IF(COUNT(Q2,E2)=2,(Q2-E2),"")</f>
        <v>0</v>
      </c>
      <c r="AH2" s="1">
        <v>0</v>
      </c>
      <c r="AP2" s="1">
        <v>4</v>
      </c>
      <c r="AW2" s="3">
        <f>IFERROR(D2/AP2,"")</f>
        <v>70</v>
      </c>
      <c r="AX2" s="1">
        <v>-298.35835120324043</v>
      </c>
      <c r="BV2" s="1">
        <v>274</v>
      </c>
      <c r="BW2" s="1">
        <v>32</v>
      </c>
      <c r="BX2" s="1">
        <v>8</v>
      </c>
      <c r="BY2" s="4">
        <v>57.6</v>
      </c>
      <c r="BZ2" s="4">
        <v>50</v>
      </c>
      <c r="CA2" s="1">
        <v>39.5</v>
      </c>
      <c r="CB2" s="5">
        <v>1.0428</v>
      </c>
      <c r="CC2" s="1">
        <v>6.5</v>
      </c>
      <c r="CD2" s="3">
        <v>0.5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O2" s="1">
        <v>16</v>
      </c>
      <c r="CP2" s="1">
        <v>1.86</v>
      </c>
      <c r="DH2" s="4">
        <f>IF(COUNT(DJ2,D2)=2,IFERROR(DJ2*100/D2,""),"")</f>
        <v>96.8</v>
      </c>
      <c r="DI2" s="1">
        <v>9</v>
      </c>
      <c r="DJ2" s="1">
        <v>271</v>
      </c>
      <c r="DK2" s="1">
        <v>9</v>
      </c>
      <c r="DL2" s="1">
        <v>7</v>
      </c>
      <c r="DM2" s="1">
        <v>0</v>
      </c>
      <c r="DR2" s="1">
        <v>1</v>
      </c>
      <c r="DS2" s="1">
        <v>1</v>
      </c>
      <c r="DU2" t="str">
        <v/>
      </c>
    </row>
    <row r="3">
      <c r="A3">
        <v>1831</v>
      </c>
      <c r="B3" t="str">
        <v/>
      </c>
      <c r="C3" s="1">
        <f>A3</f>
        <v>1831</v>
      </c>
      <c r="D3" s="1">
        <v>680</v>
      </c>
      <c r="E3" s="1">
        <f>IF(COUNT(D3,D2)=2,(D3-D2),"")</f>
        <v>400</v>
      </c>
      <c r="F3" s="2">
        <f>IFERROR(E3/D2,"")</f>
        <v>1.4285714285714286</v>
      </c>
      <c r="G3" s="2">
        <f>IFERROR((E3-E2)/E2,"")</f>
        <v>0.45985401459854014</v>
      </c>
      <c r="I3" s="1">
        <v>74</v>
      </c>
      <c r="J3" s="1">
        <v>13</v>
      </c>
      <c r="K3" s="2">
        <f>IFERROR((I3-I2)/I2,"")</f>
        <v>0.85</v>
      </c>
      <c r="L3" s="2">
        <f>IFERROR(J3/E3,"")</f>
        <v>0.0325</v>
      </c>
      <c r="O3" s="1">
        <v>398</v>
      </c>
      <c r="P3" s="2">
        <f>IFERROR((O3-O2)/O2,"")</f>
        <v>0.45255474452554745</v>
      </c>
      <c r="Q3" s="1">
        <f>IF(COUNT(O3,J3)=2,(O3+J3),"")</f>
        <v>411</v>
      </c>
      <c r="S3" s="1">
        <f>IF(COUNT(Q3,E3)=2,(Q3-E3),"")</f>
        <v>11</v>
      </c>
      <c r="AH3" s="1">
        <v>0</v>
      </c>
      <c r="AO3" s="2">
        <f>IFERROR((AP3-AP2)/AP2,"")</f>
        <v>0.5</v>
      </c>
      <c r="AP3" s="1">
        <v>6</v>
      </c>
      <c r="AW3" s="3">
        <f>IFERROR(D3/AP3,"")</f>
        <v>113.33333333333333</v>
      </c>
      <c r="AX3" s="1">
        <v>-255.02501786990712</v>
      </c>
      <c r="BV3" s="1">
        <v>411</v>
      </c>
      <c r="BW3" s="1">
        <v>46</v>
      </c>
      <c r="BX3" s="1">
        <v>28</v>
      </c>
      <c r="BY3" s="4">
        <v>58.4</v>
      </c>
      <c r="BZ3" s="4">
        <v>50</v>
      </c>
      <c r="CA3" s="1">
        <v>39.5</v>
      </c>
      <c r="CB3" s="5">
        <v>1.0428</v>
      </c>
      <c r="CC3" s="1">
        <v>6.59</v>
      </c>
      <c r="CD3" s="3">
        <v>0.5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O3" s="1">
        <v>58</v>
      </c>
      <c r="CP3" s="1">
        <v>1.86</v>
      </c>
      <c r="DH3" s="4">
        <f>IF(COUNT(DJ3,D3)=2,IFERROR(DJ3*100/D3,""),"")</f>
        <v>95.6</v>
      </c>
      <c r="DI3" s="1">
        <f>IF(COUNT(O3,DJ2)=2,O3*0.9+DJ2*0.015,"")</f>
        <v>21</v>
      </c>
      <c r="DJ3" s="1">
        <f>IF(COUNT(DJ2,I3,O3,DL3,DI3)=5,DJ2+I3+O3-DL3-DI3,"")</f>
        <v>650</v>
      </c>
      <c r="DK3" s="1">
        <f>IF(COUNT(DK2,DI3,DM3,DR3)=4,DK2+DI3-DM3-DR3,"")</f>
        <v>30</v>
      </c>
      <c r="DL3" s="1">
        <f>IF(COUNT(DJ2,BZ3)=2,ROUND(DJ2*BZ3/1000,0),"")</f>
        <v>23</v>
      </c>
      <c r="DM3" s="1">
        <v>0</v>
      </c>
      <c r="DR3" s="1">
        <f>IF(COUNT(DI2)=1,ROUND(DI2*0.2,0),"")</f>
        <v>3</v>
      </c>
      <c r="DS3" s="1">
        <f>IF(COUNT(DS2,DR3,BZ3)=3,INT(DS2+DR3-(DS2*BZ3/1000)),"")</f>
        <v>3</v>
      </c>
      <c r="DU3" t="str">
        <v/>
      </c>
    </row>
    <row r="4">
      <c r="A4">
        <v>1832</v>
      </c>
      <c r="B4" t="str">
        <v/>
      </c>
      <c r="C4" s="1">
        <f>A4</f>
        <v>1832</v>
      </c>
      <c r="D4" s="1">
        <v>2661</v>
      </c>
      <c r="E4" s="1">
        <f>IF(COUNT(D4,D3)=2,(D4-D3),"")</f>
        <v>1981</v>
      </c>
      <c r="F4" s="2">
        <f>IFERROR(E4/D3,"")</f>
        <v>2.913235294117647</v>
      </c>
      <c r="G4" s="2">
        <f>IFERROR((E4-E3)/E3,"")</f>
        <v>3.9525</v>
      </c>
      <c r="I4" s="1">
        <v>330</v>
      </c>
      <c r="J4" s="1">
        <v>22</v>
      </c>
      <c r="K4" s="2">
        <f>IFERROR((I4-I3)/I3,"")</f>
        <v>3.4594594594594597</v>
      </c>
      <c r="L4" s="2">
        <f>IFERROR(J4/E4,"")</f>
        <v>0.01110550227158001</v>
      </c>
      <c r="O4" s="1">
        <v>1974</v>
      </c>
      <c r="P4" s="2">
        <f>IFERROR((O4-O3)/O3,"")</f>
        <v>3.959798994974874</v>
      </c>
      <c r="Q4" s="1">
        <f>IF(COUNT(O4,J4)=2,(O4+J4),"")</f>
        <v>1996</v>
      </c>
      <c r="R4" s="2">
        <v>0.36363636363636365</v>
      </c>
      <c r="S4" s="1">
        <f>IF(COUNT(Q4,E4)=2,(Q4-E4),"")</f>
        <v>15</v>
      </c>
      <c r="AH4" s="1">
        <v>0</v>
      </c>
      <c r="AO4" s="2">
        <f>IFERROR((AP4-AP3)/AP3,"")</f>
        <v>4.5</v>
      </c>
      <c r="AP4" s="1">
        <v>33</v>
      </c>
      <c r="AW4" s="3">
        <f>IFERROR(D4/AP4,"")</f>
        <v>80.63636363636364</v>
      </c>
      <c r="AX4" s="1">
        <v>-287.7219875668768</v>
      </c>
      <c r="BV4" s="1">
        <v>1996</v>
      </c>
      <c r="BW4" s="1">
        <v>231</v>
      </c>
      <c r="BX4" s="1">
        <v>99</v>
      </c>
      <c r="BY4" s="4">
        <v>59.2</v>
      </c>
      <c r="BZ4" s="4">
        <v>50</v>
      </c>
      <c r="CA4" s="1">
        <v>39.5</v>
      </c>
      <c r="CB4" s="5">
        <v>1.0428</v>
      </c>
      <c r="CC4" s="1">
        <v>6.68</v>
      </c>
      <c r="CD4" s="3">
        <v>0.5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O4" s="1">
        <v>72</v>
      </c>
      <c r="CP4" s="1">
        <v>1.86</v>
      </c>
      <c r="DH4" s="4">
        <f>IF(COUNT(DJ4,D4)=2,IFERROR(DJ4*100/D4,""),"")</f>
        <v>95.8</v>
      </c>
      <c r="DI4" s="1">
        <f>IF(COUNT(O4,DJ3)=2,O4*0.9+DJ3*0.015,"")</f>
        <v>82</v>
      </c>
      <c r="DJ4" s="1">
        <f>IF(COUNT(DJ3,I4,O4,DL4,DI4)=5,DJ3+I4+O4-DL4-DI4,"")</f>
        <v>2550</v>
      </c>
      <c r="DK4" s="1">
        <f>IF(COUNT(DK3,DI4,DM4,DR4)=4,DK3+DI4-DM4-DR4,"")</f>
        <v>111</v>
      </c>
      <c r="DL4" s="1">
        <f>IF(COUNT(DJ3,BZ4)=2,ROUND(DJ3*BZ4/1000,0),"")</f>
        <v>80</v>
      </c>
      <c r="DM4" s="1">
        <v>0</v>
      </c>
      <c r="DR4" s="1">
        <f>IF(COUNT(DI3)=1,ROUND(DI3*0.2,0),"")</f>
        <v>12</v>
      </c>
      <c r="DS4" s="1">
        <f>IF(COUNT(DS3,DR4,BZ4)=3,INT(DS3+DR4-(DS3*BZ4/1000)),"")</f>
        <v>14</v>
      </c>
      <c r="DU4" t="str">
        <v/>
      </c>
    </row>
    <row r="5">
      <c r="A5">
        <v>1833</v>
      </c>
      <c r="B5" t="str">
        <v/>
      </c>
      <c r="C5" s="1">
        <f>A5</f>
        <v>1833</v>
      </c>
      <c r="D5" s="1">
        <v>3140</v>
      </c>
      <c r="E5" s="1">
        <f>IF(COUNT(D5,D4)=2,(D5-D4),"")</f>
        <v>479</v>
      </c>
      <c r="F5" s="2">
        <f>IFERROR(E5/D4,"")</f>
        <v>0.1800075159714393</v>
      </c>
      <c r="G5" s="2">
        <f>IFERROR((E5-E4)/E4,"")</f>
        <v>-0.7582029278142353</v>
      </c>
      <c r="I5" s="1">
        <v>227</v>
      </c>
      <c r="J5" s="1">
        <v>64</v>
      </c>
      <c r="K5" s="2">
        <f>IFERROR((I5-I4)/I4,"")</f>
        <v>-0.31212121212121213</v>
      </c>
      <c r="L5" s="2">
        <f>IFERROR(J5/E5,"")</f>
        <v>0.1336116910229645</v>
      </c>
      <c r="O5" s="1">
        <v>455</v>
      </c>
      <c r="P5" s="2">
        <f>IFERROR((O5-O4)/O4,"")</f>
        <v>-0.7695035460992907</v>
      </c>
      <c r="Q5" s="1">
        <f>IF(COUNT(O5,J5)=2,(O5+J5),"")</f>
        <v>519</v>
      </c>
      <c r="R5" s="2">
        <v>1.6666666666666667</v>
      </c>
      <c r="S5" s="1">
        <f>IF(COUNT(Q5,E5)=2,(Q5-E5),"")</f>
        <v>40</v>
      </c>
      <c r="AH5" s="1">
        <v>0</v>
      </c>
      <c r="AO5" s="2">
        <f>IFERROR((AP5-AP4)/AP4,"")</f>
        <v>0.21212121212121213</v>
      </c>
      <c r="AP5" s="1">
        <v>40</v>
      </c>
      <c r="AW5" s="3">
        <f>IFERROR(D5/AP5,"")</f>
        <v>78.5</v>
      </c>
      <c r="AX5" s="1">
        <v>-289.85835120324043</v>
      </c>
      <c r="BV5" s="1">
        <v>519</v>
      </c>
      <c r="BW5" s="1">
        <v>53</v>
      </c>
      <c r="BX5" s="1">
        <v>174</v>
      </c>
      <c r="BY5" s="4">
        <v>60</v>
      </c>
      <c r="BZ5" s="4">
        <v>50</v>
      </c>
      <c r="CA5" s="1">
        <v>39.5</v>
      </c>
      <c r="CB5" s="5">
        <v>1.0429</v>
      </c>
      <c r="CC5" s="1">
        <v>6.77</v>
      </c>
      <c r="CD5" s="3">
        <v>0.5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O5" s="1">
        <v>41</v>
      </c>
      <c r="CP5" s="1">
        <v>1.86</v>
      </c>
      <c r="DH5" s="4">
        <f>IF(COUNT(DJ5,D5)=2,IFERROR(DJ5*100/D5,""),"")</f>
        <v>93.6</v>
      </c>
      <c r="DI5" s="1">
        <f>IF(COUNT(O5,DJ4)=2,O5*0.9+DJ4*0.015,"")</f>
        <v>97</v>
      </c>
      <c r="DJ5" s="1">
        <f>IF(COUNT(DJ4,I5,O5,DL5,DI5)=5,DJ4+I5+O5-DL5-DI5,"")</f>
        <v>2938</v>
      </c>
      <c r="DK5" s="1">
        <f>IF(COUNT(DK4,DI5,DM5,DR5)=4,DK4+DI5-DM5-DR5,"")</f>
        <v>202</v>
      </c>
      <c r="DL5" s="1">
        <f>IF(COUNT(DJ4,BZ5)=2,ROUND(DJ4*BZ5/1000,0),"")</f>
        <v>136</v>
      </c>
      <c r="DM5" s="1">
        <v>0</v>
      </c>
      <c r="DR5" s="1">
        <f>IF(COUNT(DI4)=1,ROUND(DI4*0.2,0),"")</f>
        <v>14</v>
      </c>
      <c r="DS5" s="1">
        <f>IF(COUNT(DS4,DR5,BZ5)=3,INT(DS4+DR5-(DS4*BZ5/1000)),"")</f>
        <v>27</v>
      </c>
      <c r="DU5" t="str">
        <v/>
      </c>
    </row>
    <row r="6">
      <c r="A6">
        <v>1834</v>
      </c>
      <c r="B6" t="str">
        <v/>
      </c>
      <c r="C6" s="1">
        <f>A6</f>
        <v>1834</v>
      </c>
      <c r="D6" s="1">
        <v>4372</v>
      </c>
      <c r="E6" s="1">
        <f>IF(COUNT(D6,D5)=2,(D6-D5),"")</f>
        <v>1232</v>
      </c>
      <c r="F6" s="2">
        <f>IFERROR(E6/D5,"")</f>
        <v>0.3923566878980892</v>
      </c>
      <c r="G6" s="2">
        <f>IFERROR((E6-E5)/E5,"")</f>
        <v>1.572025052192067</v>
      </c>
      <c r="I6" s="1">
        <v>368</v>
      </c>
      <c r="J6" s="1">
        <v>59</v>
      </c>
      <c r="K6" s="2">
        <f>IFERROR((I6-I5)/I5,"")</f>
        <v>0.6211453744493393</v>
      </c>
      <c r="L6" s="2">
        <f>IFERROR(J6/E6,"")</f>
        <v>0.04788961038961039</v>
      </c>
      <c r="O6" s="1">
        <v>1198</v>
      </c>
      <c r="P6" s="2">
        <f>IFERROR((O6-O5)/O5,"")</f>
        <v>1.632967032967033</v>
      </c>
      <c r="Q6" s="1">
        <f>IF(COUNT(O6,J6)=2,(O6+J6),"")</f>
        <v>1257</v>
      </c>
      <c r="R6" s="2">
        <v>-0.375</v>
      </c>
      <c r="S6" s="1">
        <f>IF(COUNT(Q6,E6)=2,(Q6-E6),"")</f>
        <v>25</v>
      </c>
      <c r="AH6" s="1">
        <v>2</v>
      </c>
      <c r="AO6" s="2">
        <f>IFERROR((AP6-AP5)/AP5,"")</f>
        <v>0</v>
      </c>
      <c r="AP6" s="1">
        <v>40</v>
      </c>
      <c r="AU6" s="3">
        <f>IFERROR(AP6/AH6,"")</f>
        <v>20</v>
      </c>
      <c r="AV6" s="1">
        <v>-8.00952380952381</v>
      </c>
      <c r="AW6" s="3">
        <f>IFERROR(D6/AP6,"")</f>
        <v>109.3</v>
      </c>
      <c r="AX6" s="1">
        <v>-259.0583512032404</v>
      </c>
      <c r="BV6" s="1">
        <v>1257</v>
      </c>
      <c r="BW6" s="1">
        <v>140</v>
      </c>
      <c r="BX6" s="1">
        <v>228</v>
      </c>
      <c r="BY6" s="4">
        <v>60.8</v>
      </c>
      <c r="BZ6" s="4">
        <v>50</v>
      </c>
      <c r="CA6" s="1">
        <v>39.5</v>
      </c>
      <c r="CB6" s="5">
        <v>1.0429</v>
      </c>
      <c r="CC6" s="1">
        <v>6.86</v>
      </c>
      <c r="CD6" s="3">
        <v>0.5</v>
      </c>
      <c r="CE6" s="1">
        <v>0</v>
      </c>
      <c r="CF6" s="1">
        <v>22</v>
      </c>
      <c r="CG6" s="1">
        <v>18</v>
      </c>
      <c r="CH6" s="1">
        <v>22</v>
      </c>
      <c r="CI6" s="1">
        <v>0</v>
      </c>
      <c r="CJ6" s="1">
        <v>18</v>
      </c>
      <c r="CO6" s="1">
        <v>111</v>
      </c>
      <c r="CP6" s="1">
        <v>1.86</v>
      </c>
      <c r="DH6" s="4">
        <f>IF(COUNT(DJ6,D6)=2,IFERROR(DJ6*100/D6,""),"")</f>
        <v>92.5</v>
      </c>
      <c r="DI6" s="1">
        <f>IF(COUNT(O6,DJ5)=2,O6*0.9+DJ5*0.015,"")</f>
        <v>136</v>
      </c>
      <c r="DJ6" s="1">
        <f>IF(COUNT(DJ5,I6,O6,DL6,DI6)=5,DJ5+I6+O6-DL6-DI6,"")</f>
        <v>4044</v>
      </c>
      <c r="DK6" s="1">
        <f>IF(COUNT(DK5,DI6,DM6,DR6)=4,DK5+DI6-DM6-DR6,"")</f>
        <v>328</v>
      </c>
      <c r="DL6" s="1">
        <f>IF(COUNT(DJ5,BZ6)=2,ROUND(DJ5*BZ6/1000,0),"")</f>
        <v>174</v>
      </c>
      <c r="DM6" s="1">
        <v>0</v>
      </c>
      <c r="DR6" s="1">
        <f>IF(COUNT(DI5)=1,ROUND(DI5*0.2,0),"")</f>
        <v>20</v>
      </c>
      <c r="DS6" s="1">
        <f>IF(COUNT(DS5,DR6,BZ6)=3,INT(DS5+DR6-(DS5*BZ6/1000)),"")</f>
        <v>45</v>
      </c>
      <c r="DU6" t="str">
        <v/>
      </c>
    </row>
    <row r="7">
      <c r="A7">
        <v>1835</v>
      </c>
      <c r="B7" t="str">
        <v/>
      </c>
      <c r="C7" s="1">
        <f>A7</f>
        <v>1835</v>
      </c>
      <c r="D7" s="1">
        <v>8835</v>
      </c>
      <c r="E7" s="1">
        <f>IF(COUNT(D7,D6)=2,(D7-D6),"")</f>
        <v>4463</v>
      </c>
      <c r="F7" s="2">
        <f>IFERROR(E7/D6,"")</f>
        <v>1.0208142726440987</v>
      </c>
      <c r="G7" s="2">
        <f>IFERROR((E7-E6)/E6,"")</f>
        <v>2.622564935064935</v>
      </c>
      <c r="I7" s="1">
        <v>922</v>
      </c>
      <c r="J7" s="1">
        <v>69</v>
      </c>
      <c r="K7" s="2">
        <f>IFERROR((I7-I6)/I6,"")</f>
        <v>1.5054347826086956</v>
      </c>
      <c r="L7" s="2">
        <f>IFERROR(J7/E7,"")</f>
        <v>0.01546045261035178</v>
      </c>
      <c r="O7" s="1">
        <v>4404</v>
      </c>
      <c r="P7" s="2">
        <f>IFERROR((O7-O6)/O6,"")</f>
        <v>2.676126878130217</v>
      </c>
      <c r="Q7" s="1">
        <f>IF(COUNT(O7,J7)=2,(O7+J7),"")</f>
        <v>4473</v>
      </c>
      <c r="R7" s="2">
        <v>-0.6</v>
      </c>
      <c r="S7" s="1">
        <f>IF(COUNT(Q7,E7)=2,(Q7-E7),"")</f>
        <v>10</v>
      </c>
      <c r="AG7" s="2">
        <f>IFERROR((AH7-AH6)/AH6,"")</f>
        <v>0</v>
      </c>
      <c r="AH7" s="1">
        <v>2</v>
      </c>
      <c r="AO7" s="2">
        <f>IFERROR((AP7-AP6)/AP6,"")</f>
        <v>0.2</v>
      </c>
      <c r="AP7" s="1">
        <v>48</v>
      </c>
      <c r="AU7" s="3">
        <f>IFERROR(AP7/AH7,"")</f>
        <v>24</v>
      </c>
      <c r="AV7" s="1">
        <v>-12.00952380952381</v>
      </c>
      <c r="AW7" s="3">
        <f>IFERROR(D7/AP7,"")</f>
        <v>184.0625</v>
      </c>
      <c r="AX7" s="1">
        <v>-184.29585120324043</v>
      </c>
      <c r="BV7" s="1">
        <v>4473</v>
      </c>
      <c r="BW7" s="1">
        <v>515</v>
      </c>
      <c r="BX7" s="1">
        <v>407</v>
      </c>
      <c r="BY7" s="4">
        <v>61.6</v>
      </c>
      <c r="BZ7" s="4">
        <v>50</v>
      </c>
      <c r="CA7" s="1">
        <v>39.5</v>
      </c>
      <c r="CB7" s="5">
        <v>1.0428</v>
      </c>
      <c r="CC7" s="1">
        <v>6.95</v>
      </c>
      <c r="CD7" s="3">
        <v>0.5</v>
      </c>
      <c r="CE7" s="1">
        <v>0</v>
      </c>
      <c r="CF7" s="1">
        <v>22</v>
      </c>
      <c r="CG7" s="1">
        <v>26</v>
      </c>
      <c r="CH7" s="1">
        <v>22</v>
      </c>
      <c r="CI7" s="1">
        <v>0</v>
      </c>
      <c r="CJ7" s="1">
        <v>26</v>
      </c>
      <c r="CO7" s="1">
        <v>84</v>
      </c>
      <c r="CP7" s="1">
        <v>1.86</v>
      </c>
      <c r="DH7" s="4">
        <f>IF(COUNT(DJ7,D7)=2,IFERROR(DJ7*100/D7,""),"")</f>
        <v>93.4</v>
      </c>
      <c r="DI7" s="1">
        <f>IF(COUNT(O7,DJ6)=2,O7*0.9+DJ6*0.015,"")</f>
        <v>274</v>
      </c>
      <c r="DJ7" s="1">
        <f>IF(COUNT(DJ6,I7,O7,DL7,DI7)=5,DJ6+I7+O7-DL7-DI7,"")</f>
        <v>8249</v>
      </c>
      <c r="DK7" s="1">
        <f>IF(COUNT(DK6,DI7,DM7,DR7)=4,DK6+DI7-DM7-DR7,"")</f>
        <v>586</v>
      </c>
      <c r="DL7" s="1">
        <f>IF(COUNT(DJ6,BZ7)=2,ROUND(DJ6*BZ7/1000,0),"")</f>
        <v>308</v>
      </c>
      <c r="DM7" s="1">
        <v>0</v>
      </c>
      <c r="DR7" s="1">
        <f>IF(COUNT(DI6)=1,ROUND(DI6*0.2,0),"")</f>
        <v>40</v>
      </c>
      <c r="DS7" s="1">
        <f>IF(COUNT(DS6,DR7,BZ7)=3,INT(DS6+DR7-(DS6*BZ7/1000)),"")</f>
        <v>82</v>
      </c>
      <c r="DU7" t="str">
        <v/>
      </c>
    </row>
    <row r="8">
      <c r="A8">
        <v>1836</v>
      </c>
      <c r="B8" t="str">
        <v/>
      </c>
      <c r="C8" s="1">
        <f>A8</f>
        <v>1836</v>
      </c>
      <c r="D8" s="1">
        <v>13293</v>
      </c>
      <c r="E8" s="1">
        <f>IF(COUNT(D8,D7)=2,(D8-D7),"")</f>
        <v>4458</v>
      </c>
      <c r="F8" s="2">
        <f>IFERROR(E8/D7,"")</f>
        <v>0.5045840407470289</v>
      </c>
      <c r="G8" s="2">
        <f>IFERROR((E8-E7)/E7,"")</f>
        <v>-0.001120322652924042</v>
      </c>
      <c r="I8" s="1">
        <v>1198</v>
      </c>
      <c r="J8" s="1">
        <v>119</v>
      </c>
      <c r="K8" s="2">
        <f>IFERROR((I8-I7)/I7,"")</f>
        <v>0.2993492407809111</v>
      </c>
      <c r="L8" s="2">
        <f>IFERROR(J8/E8,"")</f>
        <v>0.026693584567070435</v>
      </c>
      <c r="O8" s="1">
        <v>4342</v>
      </c>
      <c r="P8" s="2">
        <f>IFERROR((O8-O7)/O7,"")</f>
        <v>-0.01407811080835604</v>
      </c>
      <c r="Q8" s="1">
        <f>IF(COUNT(O8,J8)=2,(O8+J8),"")</f>
        <v>4461</v>
      </c>
      <c r="R8" s="2">
        <v>-0.7</v>
      </c>
      <c r="S8" s="1">
        <f>IF(COUNT(Q8,E8)=2,(Q8-E8),"")</f>
        <v>3</v>
      </c>
      <c r="AG8" s="2">
        <f>IFERROR((AH8-AH7)/AH7,"")</f>
        <v>0</v>
      </c>
      <c r="AH8" s="1">
        <v>2</v>
      </c>
      <c r="AO8" s="2">
        <f>IFERROR((AP8-AP7)/AP7,"")</f>
        <v>0.125</v>
      </c>
      <c r="AP8" s="1">
        <v>54</v>
      </c>
      <c r="AU8" s="3">
        <f>IFERROR(AP8/AH8,"")</f>
        <v>27</v>
      </c>
      <c r="AV8" s="1">
        <v>-15.00952380952381</v>
      </c>
      <c r="AW8" s="3">
        <f>IFERROR(D8/AP8,"")</f>
        <v>246.16666666666666</v>
      </c>
      <c r="AX8" s="1">
        <v>-122.19168453657377</v>
      </c>
      <c r="BV8" s="1">
        <v>4461</v>
      </c>
      <c r="BW8" s="1">
        <v>508</v>
      </c>
      <c r="BX8" s="1">
        <v>690</v>
      </c>
      <c r="BY8" s="4">
        <v>62.4</v>
      </c>
      <c r="BZ8" s="4">
        <v>50</v>
      </c>
      <c r="CA8" s="1">
        <v>39.5</v>
      </c>
      <c r="CB8" s="5">
        <v>1.0427</v>
      </c>
      <c r="CC8" s="1">
        <v>7.04</v>
      </c>
      <c r="CD8" s="3">
        <v>0.5</v>
      </c>
      <c r="CE8" s="1">
        <v>0</v>
      </c>
      <c r="CF8" s="1">
        <v>25</v>
      </c>
      <c r="CG8" s="1">
        <v>29</v>
      </c>
      <c r="CH8" s="1">
        <v>25</v>
      </c>
      <c r="CI8" s="1">
        <v>0</v>
      </c>
      <c r="CJ8" s="1">
        <v>29</v>
      </c>
      <c r="CO8" s="1">
        <v>80</v>
      </c>
      <c r="CP8" s="1">
        <v>1.86</v>
      </c>
      <c r="DH8" s="4">
        <f>IF(COUNT(DJ8,D8)=2,IFERROR(DJ8*100/D8,""),"")</f>
        <v>92.7</v>
      </c>
      <c r="DI8" s="1">
        <f>IF(COUNT(O8,DJ7)=2,O8*0.9+DJ7*0.015,"")</f>
        <v>412</v>
      </c>
      <c r="DJ8" s="1">
        <f>IF(COUNT(DJ7,I8,O8,DL8,DI8)=5,DJ7+I8+O8-DL8-DI8,"")</f>
        <v>12324</v>
      </c>
      <c r="DK8" s="1">
        <f>IF(COUNT(DK7,DI8,DM8,DR8)=4,DK7+DI8-DM8-DR8,"")</f>
        <v>969</v>
      </c>
      <c r="DL8" s="1">
        <f>IF(COUNT(DJ7,BZ8)=2,ROUND(DJ7*BZ8/1000,0),"")</f>
        <v>513</v>
      </c>
      <c r="DM8" s="1">
        <v>0</v>
      </c>
      <c r="DR8" s="1">
        <f>IF(COUNT(DI7)=1,ROUND(DI7*0.2,0),"")</f>
        <v>61</v>
      </c>
      <c r="DS8" s="1">
        <f>IF(COUNT(DS7,DR8,BZ8)=3,INT(DS7+DR8-(DS7*BZ8/1000)),"")</f>
        <v>138</v>
      </c>
      <c r="DU8" t="str">
        <v/>
      </c>
    </row>
    <row r="9">
      <c r="A9">
        <v>1837</v>
      </c>
      <c r="B9" t="str">
        <v/>
      </c>
      <c r="C9" s="1">
        <f>A9</f>
        <v>1837</v>
      </c>
      <c r="D9" s="1">
        <v>16282</v>
      </c>
      <c r="E9" s="1">
        <f>IF(COUNT(D9,D8)=2,(D9-D8),"")</f>
        <v>2989</v>
      </c>
      <c r="F9" s="2">
        <f>IFERROR(E9/D8,"")</f>
        <v>0.224855186940495</v>
      </c>
      <c r="G9" s="2">
        <f>IFERROR((E9-E8)/E8,"")</f>
        <v>-0.3295199641094661</v>
      </c>
      <c r="I9" s="1">
        <v>1263</v>
      </c>
      <c r="J9" s="1">
        <v>154</v>
      </c>
      <c r="K9" s="2">
        <f>IFERROR((I9-I8)/I8,"")</f>
        <v>0.05425709515859766</v>
      </c>
      <c r="L9" s="2">
        <f>IFERROR(J9/E9,"")</f>
        <v>0.05152224824355972</v>
      </c>
      <c r="O9" s="1">
        <v>2802</v>
      </c>
      <c r="P9" s="2">
        <f>IFERROR((O9-O8)/O8,"")</f>
        <v>-0.3546752648549056</v>
      </c>
      <c r="Q9" s="1">
        <f>IF(COUNT(O9,J9)=2,(O9+J9),"")</f>
        <v>2956</v>
      </c>
      <c r="R9" s="2">
        <v>-12</v>
      </c>
      <c r="S9" s="1">
        <f>IF(COUNT(Q9,E9)=2,(Q9-E9),"")</f>
        <v>-33</v>
      </c>
      <c r="U9" s="1">
        <v>123</v>
      </c>
      <c r="V9" s="2">
        <f>IFERROR(U9/D9,"")</f>
        <v>0.007554354501903943</v>
      </c>
      <c r="X9" s="3">
        <f>IFERROR(O9/U9,"")</f>
        <v>22.78048780487805</v>
      </c>
      <c r="Y9" s="3">
        <f>IFERROR(E9/U9,"")</f>
        <v>24.30081300813008</v>
      </c>
      <c r="Z9" s="3">
        <f>IFERROR(Q9/U9,"")</f>
        <v>24.03252032520325</v>
      </c>
      <c r="AG9" s="2">
        <f>IFERROR((AH9-AH8)/AH8,"")</f>
        <v>0</v>
      </c>
      <c r="AH9" s="1">
        <v>2</v>
      </c>
      <c r="AO9" s="2">
        <f>IFERROR((AP9-AP8)/AP8,"")</f>
        <v>0.24074074074074073</v>
      </c>
      <c r="AP9" s="1">
        <v>67</v>
      </c>
      <c r="AU9" s="3">
        <f>IFERROR(AP9/AH9,"")</f>
        <v>33.5</v>
      </c>
      <c r="AV9" s="1">
        <v>-21.50952380952381</v>
      </c>
      <c r="AW9" s="3">
        <f>IFERROR(D9/AP9,"")</f>
        <v>243.01492537313433</v>
      </c>
      <c r="AX9" s="1">
        <v>-125.3434258301061</v>
      </c>
      <c r="BV9" s="1">
        <v>2956</v>
      </c>
      <c r="BW9" s="1">
        <v>328</v>
      </c>
      <c r="BX9" s="1">
        <v>935</v>
      </c>
      <c r="BY9" s="4">
        <v>63.2</v>
      </c>
      <c r="BZ9" s="4">
        <v>50</v>
      </c>
      <c r="CA9" s="1">
        <v>39.5</v>
      </c>
      <c r="CB9" s="5">
        <v>1.0426</v>
      </c>
      <c r="CC9" s="1">
        <v>7.13</v>
      </c>
      <c r="CD9" s="3">
        <v>0.5</v>
      </c>
      <c r="CE9" s="1">
        <v>1</v>
      </c>
      <c r="CF9" s="1">
        <v>25</v>
      </c>
      <c r="CG9" s="1">
        <v>42</v>
      </c>
      <c r="CH9" s="1">
        <v>25</v>
      </c>
      <c r="CI9" s="1">
        <v>0</v>
      </c>
      <c r="CJ9" s="1">
        <v>42</v>
      </c>
      <c r="CO9" s="1">
        <v>52</v>
      </c>
      <c r="CP9" s="1">
        <v>1.86</v>
      </c>
      <c r="DH9" s="4">
        <f>IF(COUNT(DJ9,D9)=2,IFERROR(DJ9*100/D9,""),"")</f>
        <v>91.2</v>
      </c>
      <c r="DI9" s="1">
        <f>IF(COUNT(O9,DJ8)=2,O9*0.9+DJ8*0.015,"")</f>
        <v>505</v>
      </c>
      <c r="DJ9" s="1">
        <f>IF(COUNT(DJ8,I9,O9,DL9,DI9)=5,DJ8+I9+O9-DL9-DI9,"")</f>
        <v>14856</v>
      </c>
      <c r="DK9" s="1">
        <f>IF(COUNT(DK8,DI9,DM9,DR9)=4,DK8+DI9-DM9-DR9,"")</f>
        <v>1426</v>
      </c>
      <c r="DL9" s="1">
        <f>IF(COUNT(DJ8,BZ9)=2,ROUND(DJ8*BZ9/1000,0),"")</f>
        <v>674</v>
      </c>
      <c r="DM9" s="1">
        <v>0</v>
      </c>
      <c r="DR9" s="1">
        <f>IF(COUNT(DI8)=1,ROUND(DI8*0.2,0),"")</f>
        <v>74</v>
      </c>
      <c r="DS9" s="1">
        <f>IF(COUNT(DS8,DR9,BZ9)=3,INT(DS8+DR9-(DS8*BZ9/1000)),"")</f>
        <v>205</v>
      </c>
      <c r="DU9" t="str">
        <v/>
      </c>
    </row>
    <row r="10">
      <c r="A10">
        <v>1838</v>
      </c>
      <c r="B10" t="str">
        <v/>
      </c>
      <c r="C10" s="1">
        <f>A10</f>
        <v>1838</v>
      </c>
      <c r="D10" s="1">
        <v>17881</v>
      </c>
      <c r="E10" s="1">
        <f>IF(COUNT(D10,D9)=2,(D10-D9),"")</f>
        <v>1599</v>
      </c>
      <c r="F10" s="2">
        <f>IFERROR(E10/D9,"")</f>
        <v>0.09820660852475126</v>
      </c>
      <c r="G10" s="2">
        <f>IFERROR((E10-E9)/E9,"")</f>
        <v>-0.4650384744061559</v>
      </c>
      <c r="I10" s="1">
        <v>1251</v>
      </c>
      <c r="J10" s="1">
        <f>IF(COUNT(I2,M10)=2,I2*M10,"")</f>
        <v>40</v>
      </c>
      <c r="K10" s="2">
        <f>IFERROR((I10-I9)/I9,"")</f>
        <v>-0.009501187648456057</v>
      </c>
      <c r="L10" s="2">
        <f>IFERROR(J10/E10,"")</f>
        <v>0.025015634771732333</v>
      </c>
      <c r="M10" s="2">
        <f>IF(COUNT(M9)=1,M9-0.0002,"")</f>
        <v>1</v>
      </c>
      <c r="N10" s="2">
        <f>IF(COUNT(I2,J10)=2,IFERROR((I2-J10)/I2,""),"")</f>
        <v>0</v>
      </c>
      <c r="O10" s="1">
        <v>1350</v>
      </c>
      <c r="P10" s="2">
        <f>IFERROR((O10-O9)/O9,"")</f>
        <v>-0.5182012847965739</v>
      </c>
      <c r="Q10" s="1">
        <f>IF(COUNT(O10,J10)=2,(O10+J10),"")</f>
        <v>1390</v>
      </c>
      <c r="R10" s="2">
        <v>5.333333333333333</v>
      </c>
      <c r="S10" s="1">
        <f>IF(COUNT(Q10,E10)=2,(Q10-E10),"")</f>
        <v>-209</v>
      </c>
      <c r="T10" s="2">
        <f>IFERROR((U10-U9)/U9,"")</f>
        <v>-0.4878048780487805</v>
      </c>
      <c r="U10" s="1">
        <v>63</v>
      </c>
      <c r="V10" s="2">
        <f>IFERROR(U10/D10,"")</f>
        <v>0.0035232928807113696</v>
      </c>
      <c r="W10" s="2">
        <f>IFERROR((X10-X9)/X9,"")</f>
        <v>-0.05934536555521576</v>
      </c>
      <c r="X10" s="3">
        <f>IFERROR(O10/U10,"")</f>
        <v>21.428571428571427</v>
      </c>
      <c r="Y10" s="3">
        <f>IFERROR(E10/U10,"")</f>
        <v>25.38095238095238</v>
      </c>
      <c r="Z10" s="3">
        <f>IFERROR(Q10/U10,"")</f>
        <v>22.063492063492063</v>
      </c>
      <c r="AG10" s="2">
        <f>IFERROR((AH10-AH9)/AH9,"")</f>
        <v>0</v>
      </c>
      <c r="AH10" s="1">
        <v>2</v>
      </c>
      <c r="AO10" s="2">
        <f>IFERROR((AP10-AP9)/AP9,"")</f>
        <v>0.3582089552238806</v>
      </c>
      <c r="AP10" s="1">
        <v>91</v>
      </c>
      <c r="AU10" s="3">
        <f>IFERROR(AP10/AH10,"")</f>
        <v>45.5</v>
      </c>
      <c r="AV10" s="1">
        <v>-33.50952380952381</v>
      </c>
      <c r="AW10" s="3">
        <f>IFERROR(D10/AP10,"")</f>
        <v>196.4945054945055</v>
      </c>
      <c r="AX10" s="1">
        <v>-171.86384570873494</v>
      </c>
      <c r="BV10" s="1">
        <v>1573</v>
      </c>
      <c r="BW10" s="1">
        <v>158</v>
      </c>
      <c r="BX10" s="1">
        <v>1093</v>
      </c>
      <c r="BY10" s="4">
        <v>64</v>
      </c>
      <c r="BZ10" s="4">
        <v>50</v>
      </c>
      <c r="CA10" s="1">
        <v>39.5</v>
      </c>
      <c r="CB10" s="5">
        <v>1.0426</v>
      </c>
      <c r="CC10" s="1">
        <v>7.22</v>
      </c>
      <c r="CD10" s="3">
        <v>0.5</v>
      </c>
      <c r="CE10" s="1">
        <v>1</v>
      </c>
      <c r="CF10" s="1">
        <v>26</v>
      </c>
      <c r="CG10" s="1">
        <v>65</v>
      </c>
      <c r="CH10" s="1">
        <v>26</v>
      </c>
      <c r="CI10" s="1">
        <v>0</v>
      </c>
      <c r="CJ10" s="1">
        <v>65</v>
      </c>
      <c r="CO10" s="1">
        <v>16</v>
      </c>
      <c r="CP10" s="1">
        <v>1.86</v>
      </c>
      <c r="DH10" s="4">
        <f>IF(COUNT(DJ10,D10)=2,IFERROR(DJ10*100/D10,""),"")</f>
        <v>89.3</v>
      </c>
      <c r="DI10" s="1">
        <f>IF(COUNT(O10,DJ9)=2,O10*0.9+DJ9*0.015,"")</f>
        <v>554</v>
      </c>
      <c r="DJ10" s="1">
        <f>IF(COUNT(DJ9,I10,O10,DL10,DI10)=5,DJ9+I10+O10-DL10-DI10,"")</f>
        <v>15972</v>
      </c>
      <c r="DK10" s="1">
        <f>IF(COUNT(DK9,DI10,DM10,DR10)=4,DK9+DI10-DM10-DR10,"")</f>
        <v>1909</v>
      </c>
      <c r="DL10" s="1">
        <f>IF(COUNT(DJ9,BZ10)=2,ROUND(DJ9*BZ10/1000,0),"")</f>
        <v>763</v>
      </c>
      <c r="DM10" s="1">
        <v>0</v>
      </c>
      <c r="DR10" s="1">
        <f>IF(COUNT(DI9)=1,ROUND(DI9*0.2,0),"")</f>
        <v>81</v>
      </c>
      <c r="DS10" s="1">
        <f>IF(COUNT(DS9,DR10,BZ10)=3,INT(DS9+DR10-(DS9*BZ10/1000)),"")</f>
        <v>275</v>
      </c>
      <c r="DU10" t="str">
        <v/>
      </c>
    </row>
    <row r="11">
      <c r="A11">
        <v>1839</v>
      </c>
      <c r="B11" t="str">
        <v/>
      </c>
      <c r="C11" s="1">
        <f>A11</f>
        <v>1839</v>
      </c>
      <c r="D11" s="1">
        <v>16460</v>
      </c>
      <c r="E11" s="1">
        <f>IF(COUNT(D11,D10)=2,(D11-D10),"")</f>
        <v>-1421</v>
      </c>
      <c r="F11" s="2">
        <f>IFERROR(E11/D10,"")</f>
        <v>-0.07946982830937867</v>
      </c>
      <c r="G11" s="2">
        <f>IFERROR((E11-E10)/E10,"")</f>
        <v>-1.8886804252657912</v>
      </c>
      <c r="I11" s="1">
        <v>1195</v>
      </c>
      <c r="J11" s="1">
        <f>IF(COUNT(I3,M11)=2,I3*M11,"")</f>
        <v>74</v>
      </c>
      <c r="K11" s="2">
        <f>IFERROR((I11-I10)/I10,"")</f>
        <v>-0.04476418864908074</v>
      </c>
      <c r="L11" s="2">
        <f>IFERROR(J11/E11,"")</f>
        <v>-0.05207600281491907</v>
      </c>
      <c r="M11" s="2">
        <f>IF(COUNT(M10)=1,M10-0.0002,"")</f>
        <v>1</v>
      </c>
      <c r="N11" s="2">
        <f>IF(COUNT(I3,J11)=2,IFERROR((I3-J11)/I3,""),"")</f>
        <v>0</v>
      </c>
      <c r="O11" s="1">
        <v>703</v>
      </c>
      <c r="P11" s="2">
        <f>IFERROR((O11-O10)/O10,"")</f>
        <v>-0.4792592592592593</v>
      </c>
      <c r="Q11" s="1">
        <f>IF(COUNT(O11,J11)=2,(O11+J11),"")</f>
        <v>777</v>
      </c>
      <c r="R11" s="2">
        <v>-11.516746411483254</v>
      </c>
      <c r="S11" s="1">
        <f>IF(COUNT(Q11,E11)=2,(Q11-E11),"")</f>
        <v>2198</v>
      </c>
      <c r="T11" s="2">
        <f>IFERROR((U11-U10)/U10,"")</f>
        <v>0.2222222222222222</v>
      </c>
      <c r="U11" s="1">
        <v>77</v>
      </c>
      <c r="V11" s="2">
        <f>IFERROR(U11/D11,"")</f>
        <v>0.004678007290400972</v>
      </c>
      <c r="W11" s="2">
        <f>IFERROR((X11-X10)/X10,"")</f>
        <v>-0.573939393939394</v>
      </c>
      <c r="X11" s="3">
        <f>IFERROR(O11/U11,"")</f>
        <v>9.12987012987013</v>
      </c>
      <c r="Y11" s="3">
        <f>IFERROR(E11/U11,"")</f>
        <v>-18.454545454545453</v>
      </c>
      <c r="Z11" s="3">
        <f>IFERROR(Q11/U11,"")</f>
        <v>10.090909090909092</v>
      </c>
      <c r="AG11" s="2">
        <f>IFERROR((AH11-AH10)/AH10,"")</f>
        <v>0.5</v>
      </c>
      <c r="AH11" s="1">
        <v>3</v>
      </c>
      <c r="AO11" s="2">
        <f>IFERROR((AP11-AP10)/AP10,"")</f>
        <v>-0.054945054945054944</v>
      </c>
      <c r="AP11" s="1">
        <v>86</v>
      </c>
      <c r="AU11" s="3">
        <f>IFERROR(AP11/AH11,"")</f>
        <v>28.666666666666668</v>
      </c>
      <c r="AV11" s="1">
        <v>-16.676190476190477</v>
      </c>
      <c r="AW11" s="3">
        <f>IFERROR(D11/AP11,"")</f>
        <v>191.3953488372093</v>
      </c>
      <c r="AX11" s="1">
        <v>-176.96300236603113</v>
      </c>
      <c r="BV11" s="1">
        <v>965</v>
      </c>
      <c r="BW11" s="1">
        <v>82</v>
      </c>
      <c r="BX11" s="1">
        <v>1113</v>
      </c>
      <c r="BY11" s="4">
        <v>64.8</v>
      </c>
      <c r="BZ11" s="4">
        <v>50</v>
      </c>
      <c r="CA11" s="1">
        <v>39.5</v>
      </c>
      <c r="CB11" s="5">
        <v>1.0425</v>
      </c>
      <c r="CC11" s="1">
        <v>7.31</v>
      </c>
      <c r="CD11" s="3">
        <v>0.5</v>
      </c>
      <c r="CE11" s="1">
        <v>2</v>
      </c>
      <c r="CF11" s="1">
        <v>16</v>
      </c>
      <c r="CG11" s="1">
        <v>70</v>
      </c>
      <c r="CH11" s="1">
        <v>16</v>
      </c>
      <c r="CI11" s="1">
        <v>0</v>
      </c>
      <c r="CJ11" s="1">
        <v>70</v>
      </c>
      <c r="CO11" s="1">
        <v>67</v>
      </c>
      <c r="CP11" s="1">
        <v>1.86</v>
      </c>
      <c r="DH11" s="4">
        <f>IF(COUNT(DJ11,D11)=2,IFERROR(DJ11*100/D11,""),"")</f>
        <v>85.9</v>
      </c>
      <c r="DI11" s="1">
        <f>IF(COUNT(O11,DJ10)=2,O11*0.9+DJ10*0.015,"")</f>
        <v>510</v>
      </c>
      <c r="DJ11" s="1">
        <f>IF(COUNT(DJ10,I11,O11,DL11,DI11)=5,DJ10+I11+O11-DL11-DI11,"")</f>
        <v>14136</v>
      </c>
      <c r="DK11" s="1">
        <f>IF(COUNT(DK10,DI11,DM11,DR11)=4,DK10+DI11-DM11-DR11,"")</f>
        <v>2324</v>
      </c>
      <c r="DL11" s="1">
        <f>IF(COUNT(DJ10,BZ11)=2,ROUND(DJ10*BZ11/1000,0),"")</f>
        <v>737</v>
      </c>
      <c r="DM11" s="1">
        <v>0</v>
      </c>
      <c r="DR11" s="1">
        <f>IF(COUNT(DI10)=1,ROUND(DI10*0.2,0),"")</f>
        <v>2500</v>
      </c>
      <c r="DS11" s="1">
        <f>IF(COUNT(DS10,DR11,BZ11)=3,INT(DS10+DR11-(DS10*BZ11/1000)),"")</f>
        <v>2761</v>
      </c>
      <c r="DU11" t="str">
        <v/>
      </c>
    </row>
    <row r="12">
      <c r="A12">
        <v>1840</v>
      </c>
      <c r="B12" t="str">
        <v/>
      </c>
      <c r="C12" s="1">
        <f>A12</f>
        <v>1840</v>
      </c>
      <c r="D12" s="1">
        <v>16865</v>
      </c>
      <c r="E12" s="1">
        <f>IF(COUNT(D12,D11)=2,(D12-D11),"")</f>
        <v>405</v>
      </c>
      <c r="F12" s="2">
        <f>IFERROR(E12/D11,"")</f>
        <v>0.024605103280680437</v>
      </c>
      <c r="G12" s="2">
        <f>IFERROR((E12-E11)/E11,"")</f>
        <v>-1.2850105559465166</v>
      </c>
      <c r="I12" s="1">
        <v>1152</v>
      </c>
      <c r="J12" s="1">
        <f>IF(COUNT(I4,M12)=2,I4*M12,"")</f>
        <v>262</v>
      </c>
      <c r="K12" s="2">
        <f>IFERROR((I12-I11)/I11,"")</f>
        <v>-0.03598326359832636</v>
      </c>
      <c r="L12" s="2">
        <f>IFERROR(J12/E12,"")</f>
        <v>0.6469135802469136</v>
      </c>
      <c r="M12" s="2">
        <f>IF(COUNT(M11)=1,M11-0.0002,"")</f>
        <v>0.793939393939394</v>
      </c>
      <c r="N12" s="2">
        <f>IF(COUNT(I4,J12)=2,IFERROR((I4-J12)/I4,""),"")</f>
        <v>0.20606060606060606</v>
      </c>
      <c r="O12" s="1">
        <v>510</v>
      </c>
      <c r="P12" s="2">
        <f>IFERROR((O12-O11)/O11,"")</f>
        <v>-0.27453769559032715</v>
      </c>
      <c r="Q12" s="1">
        <f>IF(COUNT(O12,J12)=2,(O12+J12),"")</f>
        <v>772</v>
      </c>
      <c r="R12" s="2">
        <v>-0.8330300272975433</v>
      </c>
      <c r="S12" s="1">
        <f>IF(COUNT(Q12,E12)=2,(Q12-E12),"")</f>
        <v>367</v>
      </c>
      <c r="T12" s="2">
        <f>IFERROR((U12-U11)/U11,"")</f>
        <v>0.7792207792207793</v>
      </c>
      <c r="U12" s="1">
        <v>137</v>
      </c>
      <c r="V12" s="2">
        <f>IFERROR(U12/D12,"")</f>
        <v>0.008123332345093388</v>
      </c>
      <c r="W12" s="2">
        <f>IFERROR((X12-X11)/X11,"")</f>
        <v>-0.5922584128500379</v>
      </c>
      <c r="X12" s="3">
        <f>IFERROR(O12/U12,"")</f>
        <v>3.7226277372262775</v>
      </c>
      <c r="Y12" s="3">
        <f>IFERROR(E12/U12,"")</f>
        <v>2.9562043795620436</v>
      </c>
      <c r="Z12" s="3">
        <f>IFERROR(Q12/U12,"")</f>
        <v>5.635036496350365</v>
      </c>
      <c r="AG12" s="2">
        <f>IFERROR((AH12-AH11)/AH11,"")</f>
        <v>0</v>
      </c>
      <c r="AH12" s="1">
        <v>3</v>
      </c>
      <c r="AO12" s="2">
        <f>IFERROR((AP12-AP11)/AP11,"")</f>
        <v>0.011627906976744186</v>
      </c>
      <c r="AP12" s="1">
        <v>87</v>
      </c>
      <c r="AU12" s="3">
        <f>IFERROR(AP12/AH12,"")</f>
        <v>29</v>
      </c>
      <c r="AV12" s="1">
        <v>-17.00952380952381</v>
      </c>
      <c r="AW12" s="3">
        <f>IFERROR(D12/AP12,"")</f>
        <v>193.8505747126437</v>
      </c>
      <c r="AX12" s="1">
        <v>-174.50777649059674</v>
      </c>
      <c r="BV12" s="1">
        <v>1027</v>
      </c>
      <c r="BW12" s="1">
        <v>59</v>
      </c>
      <c r="BX12" s="1">
        <v>1093</v>
      </c>
      <c r="BY12" s="4">
        <v>65.6</v>
      </c>
      <c r="BZ12" s="4">
        <v>50</v>
      </c>
      <c r="CA12" s="1">
        <v>39.5</v>
      </c>
      <c r="CB12" s="5">
        <v>1.0424</v>
      </c>
      <c r="CC12" s="1">
        <v>7.4</v>
      </c>
      <c r="CD12" s="3">
        <v>0.5</v>
      </c>
      <c r="CE12" s="1">
        <v>2</v>
      </c>
      <c r="CF12" s="1">
        <v>18</v>
      </c>
      <c r="CG12" s="1">
        <v>69</v>
      </c>
      <c r="CH12" s="1">
        <v>18</v>
      </c>
      <c r="CI12" s="1">
        <v>0</v>
      </c>
      <c r="CJ12" s="1">
        <v>69</v>
      </c>
      <c r="CO12" s="1">
        <v>80</v>
      </c>
      <c r="CP12" s="1">
        <v>1.86</v>
      </c>
      <c r="DH12" s="4">
        <f>IF(COUNT(DJ12,D12)=2,IFERROR(DJ12*100/D12,""),"")</f>
        <v>83.8</v>
      </c>
      <c r="DI12" s="1">
        <f>IF(COUNT(O12,DJ11)=2,O12*0.9+DJ11*0.015,"")</f>
        <v>523</v>
      </c>
      <c r="DJ12" s="1">
        <f>IF(COUNT(DJ11,I12,O12,DL12,DI12)=5,DJ11+I12+O12-DL12-DI12,"")</f>
        <v>14134</v>
      </c>
      <c r="DK12" s="1">
        <f>IF(COUNT(DK11,DI12,DM12,DR12)=4,DK11+DI12-DM12-DR12,"")</f>
        <v>2731</v>
      </c>
      <c r="DL12" s="1">
        <f>IF(COUNT(DJ11,BZ12)=2,ROUND(DJ11*BZ12/1000,0),"")</f>
        <v>698</v>
      </c>
      <c r="DM12" s="1">
        <v>0</v>
      </c>
      <c r="DR12" s="1">
        <f>IF(COUNT(DI11)=1,ROUND(DI11*0.2,0),"")</f>
        <v>500</v>
      </c>
      <c r="DS12" s="1">
        <f>IF(COUNT(DS11,DR12,BZ12)=3,INT(DS11+DR12-(DS11*BZ12/1000)),"")</f>
        <v>3122</v>
      </c>
      <c r="DU12" t="str">
        <v/>
      </c>
    </row>
    <row r="13">
      <c r="A13">
        <v>1841</v>
      </c>
      <c r="B13" t="str">
        <v/>
      </c>
      <c r="C13" s="1">
        <f>A13</f>
        <v>1841</v>
      </c>
      <c r="D13" s="1">
        <v>19856</v>
      </c>
      <c r="E13" s="1">
        <f>IF(COUNT(D13,D12)=2,(D13-D12),"")</f>
        <v>2991</v>
      </c>
      <c r="F13" s="2">
        <f>IFERROR(E13/D12,"")</f>
        <v>0.17734954046842574</v>
      </c>
      <c r="G13" s="2">
        <f>IFERROR((E13-E12)/E12,"")</f>
        <v>6.385185185185185</v>
      </c>
      <c r="I13" s="1">
        <v>1509</v>
      </c>
      <c r="J13" s="1">
        <f>IF(COUNT(I5,M13)=2,I5*M13,"")</f>
        <v>227</v>
      </c>
      <c r="K13" s="2">
        <f>IFERROR((I13-I12)/I12,"")</f>
        <v>0.3098958333333333</v>
      </c>
      <c r="L13" s="2">
        <f>IFERROR(J13/E13,"")</f>
        <v>0.0758943497158141</v>
      </c>
      <c r="M13" s="2">
        <f>IF(COUNT(M12)=1,M12-0.0002,"")</f>
        <v>1</v>
      </c>
      <c r="N13" s="2">
        <f>IF(COUNT(I5,J13)=2,IFERROR((I5-J13)/I5,""),"")</f>
        <v>0</v>
      </c>
      <c r="O13" s="1">
        <v>2651</v>
      </c>
      <c r="P13" s="2">
        <f>IFERROR((O13-O12)/O12,"")</f>
        <v>4.198039215686275</v>
      </c>
      <c r="Q13" s="1">
        <f>IF(COUNT(O13,J13)=2,(O13+J13),"")</f>
        <v>2878</v>
      </c>
      <c r="R13" s="2">
        <v>-1.3079019073569482</v>
      </c>
      <c r="S13" s="1">
        <f>IF(COUNT(Q13,E13)=2,(Q13-E13),"")</f>
        <v>-113</v>
      </c>
      <c r="T13" s="2">
        <f>IFERROR((U13-U12)/U12,"")</f>
        <v>0.21897810218978103</v>
      </c>
      <c r="U13" s="1">
        <v>167</v>
      </c>
      <c r="V13" s="2">
        <f>IFERROR(U13/D13,"")</f>
        <v>0.008410556003223208</v>
      </c>
      <c r="W13" s="2">
        <f>IFERROR((X13-X12)/X12,"")</f>
        <v>3.2642597158623925</v>
      </c>
      <c r="X13" s="3">
        <f>IFERROR(O13/U13,"")</f>
        <v>15.874251497005988</v>
      </c>
      <c r="Y13" s="3">
        <f>IFERROR(E13/U13,"")</f>
        <v>17.910179640718564</v>
      </c>
      <c r="Z13" s="3">
        <f>IFERROR(Q13/U13,"")</f>
        <v>17.233532934131738</v>
      </c>
      <c r="AG13" s="2">
        <f>IFERROR((AH13-AH12)/AH12,"")</f>
        <v>-0.3333333333333333</v>
      </c>
      <c r="AH13" s="1">
        <v>2</v>
      </c>
      <c r="AO13" s="2">
        <f>IFERROR((AP13-AP12)/AP12,"")</f>
        <v>0.1839080459770115</v>
      </c>
      <c r="AP13" s="1">
        <v>103</v>
      </c>
      <c r="AU13" s="3">
        <f>IFERROR(AP13/AH13,"")</f>
        <v>51.5</v>
      </c>
      <c r="AV13" s="1">
        <v>-39.50952380952381</v>
      </c>
      <c r="AW13" s="3">
        <f>IFERROR(D13/AP13,"")</f>
        <v>192.7766990291262</v>
      </c>
      <c r="AX13" s="1">
        <v>-175.58165217411423</v>
      </c>
      <c r="BV13" s="1">
        <v>3049</v>
      </c>
      <c r="BW13" s="1">
        <v>310</v>
      </c>
      <c r="BX13" s="1">
        <v>1199</v>
      </c>
      <c r="BY13" s="4">
        <v>65.3</v>
      </c>
      <c r="BZ13" s="4">
        <v>50</v>
      </c>
      <c r="CA13" s="1">
        <v>39.5</v>
      </c>
      <c r="CB13" s="5">
        <v>1.0423</v>
      </c>
      <c r="CC13" s="1">
        <v>7.41</v>
      </c>
      <c r="CD13" s="3">
        <v>0.4969</v>
      </c>
      <c r="CE13" s="1">
        <v>2</v>
      </c>
      <c r="CF13" s="1">
        <v>19</v>
      </c>
      <c r="CG13" s="1">
        <v>84</v>
      </c>
      <c r="CH13" s="1">
        <v>19</v>
      </c>
      <c r="CI13" s="1">
        <v>0</v>
      </c>
      <c r="CJ13" s="1">
        <v>84</v>
      </c>
      <c r="CO13" s="1">
        <v>100</v>
      </c>
      <c r="CP13" s="1">
        <v>1.86</v>
      </c>
      <c r="DH13" s="4">
        <f>IF(COUNT(DJ13,D13)=2,IFERROR(DJ13*100/D13,""),"")</f>
        <v>83.8</v>
      </c>
      <c r="DI13" s="1">
        <f>IF(COUNT(O13,DJ12)=2,O13*0.9+DJ12*0.015,"")</f>
        <v>616</v>
      </c>
      <c r="DJ13" s="1">
        <f>IF(COUNT(DJ12,I13,O13,DL13,DI13)=5,DJ12+I13+O13-DL13-DI13,"")</f>
        <v>16646</v>
      </c>
      <c r="DK13" s="1">
        <f>IF(COUNT(DK12,DI13,DM13,DR13)=4,DK12+DI13-DM13-DR13,"")</f>
        <v>3210</v>
      </c>
      <c r="DL13" s="1">
        <f>IF(COUNT(DJ12,BZ13)=2,ROUND(DJ12*BZ13/1000,0),"")</f>
        <v>769</v>
      </c>
      <c r="DM13" s="1">
        <v>0</v>
      </c>
      <c r="DR13" s="1">
        <f>IF(COUNT(DI12)=1,ROUND(DI12*0.2,0),"")</f>
        <v>90</v>
      </c>
      <c r="DS13" s="1">
        <f>IF(COUNT(DS12,DR13,BZ13)=3,INT(DS12+DR13-(DS12*BZ13/1000)),"")</f>
        <v>3055</v>
      </c>
      <c r="DU13" t="str">
        <v/>
      </c>
    </row>
    <row r="14">
      <c r="A14">
        <v>1842</v>
      </c>
      <c r="B14" t="str">
        <v/>
      </c>
      <c r="C14" s="1">
        <f>A14</f>
        <v>1842</v>
      </c>
      <c r="D14" s="1">
        <v>23564</v>
      </c>
      <c r="E14" s="1">
        <f>IF(COUNT(D14,D13)=2,(D14-D13),"")</f>
        <v>3708</v>
      </c>
      <c r="F14" s="2">
        <f>IFERROR(E14/D13,"")</f>
        <v>0.18674456083803384</v>
      </c>
      <c r="G14" s="2">
        <f>IFERROR((E14-E13)/E13,"")</f>
        <v>0.23971915747241726</v>
      </c>
      <c r="I14" s="1">
        <v>1797</v>
      </c>
      <c r="J14" s="1">
        <f>IF(COUNT(I6,M14)=2,I6*M14,"")</f>
        <v>368</v>
      </c>
      <c r="K14" s="2">
        <f>IFERROR((I14-I13)/I13,"")</f>
        <v>0.1908548707753479</v>
      </c>
      <c r="L14" s="2">
        <f>IFERROR(J14/E14,"")</f>
        <v>0.09924487594390508</v>
      </c>
      <c r="M14" s="2">
        <f>IF(COUNT(M13)=1,M13-0.0002,"")</f>
        <v>1</v>
      </c>
      <c r="N14" s="2">
        <f>IF(COUNT(I6,J14)=2,IFERROR((I6-J14)/I6,""),"")</f>
        <v>0</v>
      </c>
      <c r="O14" s="1">
        <v>3318</v>
      </c>
      <c r="P14" s="2">
        <f>IFERROR((O14-O13)/O13,"")</f>
        <v>0.25160316861561677</v>
      </c>
      <c r="Q14" s="1">
        <f>IF(COUNT(O14,J14)=2,(O14+J14),"")</f>
        <v>3686</v>
      </c>
      <c r="R14" s="2">
        <v>-0.8053097345132744</v>
      </c>
      <c r="S14" s="1">
        <f>IF(COUNT(Q14,E14)=2,(Q14-E14),"")</f>
        <v>-22</v>
      </c>
      <c r="T14" s="2">
        <f>IFERROR((U14-U13)/U13,"")</f>
        <v>-0.19161676646706588</v>
      </c>
      <c r="U14" s="1">
        <v>135</v>
      </c>
      <c r="V14" s="2">
        <f>IFERROR(U14/D14,"")</f>
        <v>0.005729078254965201</v>
      </c>
      <c r="W14" s="2">
        <f>IFERROR((X14-X13)/X13,"")</f>
        <v>0.5482794752504297</v>
      </c>
      <c r="X14" s="3">
        <f>IFERROR(O14/U14,"")</f>
        <v>24.57777777777778</v>
      </c>
      <c r="Y14" s="3">
        <f>IFERROR(E14/U14,"")</f>
        <v>27.466666666666665</v>
      </c>
      <c r="Z14" s="3">
        <f>IFERROR(Q14/U14,"")</f>
        <v>27.303703703703704</v>
      </c>
      <c r="AG14" s="2">
        <f>IFERROR((AH14-AH13)/AH13,"")</f>
        <v>0</v>
      </c>
      <c r="AH14" s="1">
        <v>2</v>
      </c>
      <c r="AO14" s="2">
        <f>IFERROR((AP14-AP13)/AP13,"")</f>
        <v>1.1844660194174756</v>
      </c>
      <c r="AP14" s="1">
        <v>225</v>
      </c>
      <c r="AU14" s="3">
        <f>IFERROR(AP14/AH14,"")</f>
        <v>112.5</v>
      </c>
      <c r="AV14" s="1">
        <v>-100.50952380952381</v>
      </c>
      <c r="AW14" s="3">
        <f>IFERROR(D14/AP14,"")</f>
        <v>104.72888888888889</v>
      </c>
      <c r="AX14" s="1">
        <v>-263.62946231435154</v>
      </c>
      <c r="BV14" s="1">
        <v>3882</v>
      </c>
      <c r="BW14" s="1">
        <v>388</v>
      </c>
      <c r="BX14" s="1">
        <v>1409</v>
      </c>
      <c r="BY14" s="4">
        <v>64.9</v>
      </c>
      <c r="BZ14" s="4">
        <v>50</v>
      </c>
      <c r="CA14" s="1">
        <v>39.5</v>
      </c>
      <c r="CB14" s="5">
        <v>1.0423</v>
      </c>
      <c r="CC14" s="1">
        <v>7.42</v>
      </c>
      <c r="CD14" s="3">
        <v>0.4937</v>
      </c>
      <c r="CE14" s="1">
        <v>2</v>
      </c>
      <c r="CF14" s="1">
        <v>26</v>
      </c>
      <c r="CG14" s="1">
        <v>199</v>
      </c>
      <c r="CH14" s="1">
        <v>26</v>
      </c>
      <c r="CI14" s="1">
        <v>0</v>
      </c>
      <c r="CJ14" s="1">
        <v>199</v>
      </c>
      <c r="CO14" s="1">
        <v>45</v>
      </c>
      <c r="CP14" s="1">
        <v>1.86</v>
      </c>
      <c r="DH14" s="4">
        <f>IF(COUNT(DJ14,D14)=2,IFERROR(DJ14*100/D14,""),"")</f>
        <v>84</v>
      </c>
      <c r="DI14" s="1">
        <f>IF(COUNT(O14,DJ13)=2,O14*0.9+DJ13*0.015,"")</f>
        <v>730</v>
      </c>
      <c r="DJ14" s="1">
        <f>IF(COUNT(DJ13,I14,O14,DL14,DI14)=5,DJ13+I14+O14-DL14-DI14,"")</f>
        <v>19784</v>
      </c>
      <c r="DK14" s="1">
        <f>IF(COUNT(DK13,DI14,DM14,DR14)=4,DK13+DI14-DM14-DR14,"")</f>
        <v>3780</v>
      </c>
      <c r="DL14" s="1">
        <f>IF(COUNT(DJ13,BZ14)=2,ROUND(DJ13*BZ14/1000,0),"")</f>
        <v>912</v>
      </c>
      <c r="DM14" s="1">
        <v>0</v>
      </c>
      <c r="DR14" s="1">
        <f>IF(COUNT(DI13)=1,ROUND(DI13*0.2,0),"")</f>
        <v>107</v>
      </c>
      <c r="DS14" s="1">
        <f>IF(COUNT(DS13,DR14,BZ14)=3,INT(DS13+DR14-(DS13*BZ14/1000)),"")</f>
        <v>3009</v>
      </c>
      <c r="DU14" t="str">
        <v/>
      </c>
    </row>
    <row r="15">
      <c r="A15">
        <v>1843</v>
      </c>
      <c r="B15" t="str">
        <v/>
      </c>
      <c r="C15" s="1">
        <f>A15</f>
        <v>1843</v>
      </c>
      <c r="D15" s="1">
        <v>25980</v>
      </c>
      <c r="E15" s="1">
        <f>IF(COUNT(D15,D14)=2,(D15-D14),"")</f>
        <v>2416</v>
      </c>
      <c r="F15" s="2">
        <f>IFERROR(E15/D14,"")</f>
        <v>0.10252928195552538</v>
      </c>
      <c r="G15" s="2">
        <f>IFERROR((E15-E14)/E14,"")</f>
        <v>-0.3484358144552319</v>
      </c>
      <c r="I15" s="1">
        <v>1829</v>
      </c>
      <c r="J15" s="1">
        <f>IF(COUNT(I7,M15)=2,I7*M15,"")</f>
        <v>564</v>
      </c>
      <c r="K15" s="2">
        <f>IFERROR((I15-I14)/I14,"")</f>
        <v>0.017807456872565387</v>
      </c>
      <c r="L15" s="2">
        <f>IFERROR(J15/E15,"")</f>
        <v>0.23344370860927152</v>
      </c>
      <c r="M15" s="2">
        <f>IF(COUNT(M14)=1,M14-0.0002,"")</f>
        <v>0.6117136659436009</v>
      </c>
      <c r="N15" s="2">
        <f>IF(COUNT(I7,J15)=2,IFERROR((I7-J15)/I7,""),"")</f>
        <v>0.3882863340563991</v>
      </c>
      <c r="O15" s="1">
        <v>1963</v>
      </c>
      <c r="P15" s="2">
        <f>IFERROR((O15-O14)/O14,"")</f>
        <v>-0.40837854128993367</v>
      </c>
      <c r="Q15" s="1">
        <f>IF(COUNT(O15,J15)=2,(O15+J15),"")</f>
        <v>2527</v>
      </c>
      <c r="R15" s="2">
        <v>-6.045454545454546</v>
      </c>
      <c r="S15" s="1">
        <f>IF(COUNT(Q15,E15)=2,(Q15-E15),"")</f>
        <v>111</v>
      </c>
      <c r="T15" s="2">
        <f>IFERROR((U15-U14)/U14,"")</f>
        <v>1.8888888888888888</v>
      </c>
      <c r="U15" s="1">
        <v>390</v>
      </c>
      <c r="V15" s="2">
        <f>IFERROR(U15/D15,"")</f>
        <v>0.015011547344110854</v>
      </c>
      <c r="W15" s="2">
        <f>IFERROR((X15-X14)/X14,"")</f>
        <v>-0.7952079566003616</v>
      </c>
      <c r="X15" s="3">
        <f>IFERROR(O15/U15,"")</f>
        <v>5.033333333333333</v>
      </c>
      <c r="Y15" s="3">
        <f>IFERROR(E15/U15,"")</f>
        <v>6.194871794871795</v>
      </c>
      <c r="Z15" s="3">
        <f>IFERROR(Q15/U15,"")</f>
        <v>6.47948717948718</v>
      </c>
      <c r="AG15" s="2">
        <f>IFERROR((AH15-AH14)/AH14,"")</f>
        <v>0</v>
      </c>
      <c r="AH15" s="1">
        <v>2</v>
      </c>
      <c r="AO15" s="2">
        <f>IFERROR((AP15-AP14)/AP14,"")</f>
        <v>0.19555555555555557</v>
      </c>
      <c r="AP15" s="1">
        <v>269</v>
      </c>
      <c r="AU15" s="3">
        <f>IFERROR(AP15/AH15,"")</f>
        <v>134.5</v>
      </c>
      <c r="AV15" s="1">
        <v>-122.50952380952381</v>
      </c>
      <c r="AW15" s="3">
        <f>IFERROR(D15/AP15,"")</f>
        <v>96.57992565055763</v>
      </c>
      <c r="AX15" s="1">
        <v>-271.7784255526828</v>
      </c>
      <c r="BV15" s="1">
        <v>3101</v>
      </c>
      <c r="BW15" s="1">
        <v>229</v>
      </c>
      <c r="BX15" s="1">
        <v>1600</v>
      </c>
      <c r="BY15" s="4">
        <v>64.6</v>
      </c>
      <c r="BZ15" s="4">
        <v>50</v>
      </c>
      <c r="CA15" s="1">
        <v>39.5</v>
      </c>
      <c r="CB15" s="5">
        <v>1.0422</v>
      </c>
      <c r="CC15" s="1">
        <v>7.43</v>
      </c>
      <c r="CD15" s="3">
        <v>0.4906</v>
      </c>
      <c r="CE15" s="1">
        <v>2</v>
      </c>
      <c r="CF15" s="1">
        <v>31</v>
      </c>
      <c r="CG15" s="1">
        <v>238</v>
      </c>
      <c r="CH15" s="1">
        <v>31</v>
      </c>
      <c r="CI15" s="1">
        <v>0</v>
      </c>
      <c r="CJ15" s="1">
        <v>238</v>
      </c>
      <c r="CO15" s="1">
        <v>374</v>
      </c>
      <c r="CP15" s="1">
        <v>1.86</v>
      </c>
      <c r="DH15" s="4">
        <f>IF(COUNT(DJ15,D15)=2,IFERROR(DJ15*100/D15,""),"")</f>
        <v>83.1</v>
      </c>
      <c r="DI15" s="1">
        <f>IF(COUNT(O15,DJ14)=2,O15*0.9+DJ14*0.015,"")</f>
        <v>805</v>
      </c>
      <c r="DJ15" s="1">
        <f>IF(COUNT(DJ14,I15,O15,DL15,DI15)=5,DJ14+I15+O15-DL15-DI15,"")</f>
        <v>21584</v>
      </c>
      <c r="DK15" s="1">
        <f>IF(COUNT(DK14,DI15,DM15,DR15)=4,DK14+DI15-DM15-DR15,"")</f>
        <v>4396</v>
      </c>
      <c r="DL15" s="1">
        <f>IF(COUNT(DJ14,BZ15)=2,ROUND(DJ14*BZ15/1000,0),"")</f>
        <v>1029</v>
      </c>
      <c r="DM15" s="1">
        <v>0</v>
      </c>
      <c r="DR15" s="1">
        <f>IF(COUNT(DI14)=1,ROUND(DI14*0.2,0),"")</f>
        <v>118</v>
      </c>
      <c r="DS15" s="1">
        <f>IF(COUNT(DS14,DR15,BZ15)=3,INT(DS14+DR15-(DS14*BZ15/1000)),"")</f>
        <v>2976</v>
      </c>
      <c r="DU15" t="str">
        <v/>
      </c>
    </row>
    <row r="16">
      <c r="A16">
        <v>1844</v>
      </c>
      <c r="B16" t="str">
        <v/>
      </c>
      <c r="C16" s="1">
        <f>A16</f>
        <v>1844</v>
      </c>
      <c r="D16" s="1">
        <v>26146</v>
      </c>
      <c r="E16" s="1">
        <f>IF(COUNT(D16,D15)=2,(D16-D15),"")</f>
        <v>166</v>
      </c>
      <c r="F16" s="2">
        <f>IFERROR(E16/D15,"")</f>
        <v>0.006389530408006158</v>
      </c>
      <c r="G16" s="2">
        <f>IFERROR((E16-E15)/E15,"")</f>
        <v>-0.9312913907284768</v>
      </c>
      <c r="I16" s="1">
        <v>1973</v>
      </c>
      <c r="J16" s="1">
        <f>IF(COUNT(I8,M16)=2,I8*M16,"")</f>
        <v>1138</v>
      </c>
      <c r="K16" s="2">
        <f>IFERROR((I16-I15)/I15,"")</f>
        <v>0.07873154729360306</v>
      </c>
      <c r="L16" s="2">
        <f>IFERROR(J16/E16,"")</f>
        <v>6.855421686746988</v>
      </c>
      <c r="M16" s="2">
        <f>IF(COUNT(M15)=1,M15-0.0002,"")</f>
        <v>0.9499165275459098</v>
      </c>
      <c r="N16" s="2">
        <f>IF(COUNT(I8,J16)=2,IFERROR((I8-J16)/I8,""),"")</f>
        <v>0.05008347245409015</v>
      </c>
      <c r="O16" s="1">
        <v>2544</v>
      </c>
      <c r="P16" s="2">
        <f>IFERROR((O16-O15)/O15,"")</f>
        <v>0.2959755476311768</v>
      </c>
      <c r="Q16" s="1">
        <f>IF(COUNT(O16,J16)=2,(O16+J16),"")</f>
        <v>3682</v>
      </c>
      <c r="R16" s="2">
        <v>30.675675675675677</v>
      </c>
      <c r="S16" s="1">
        <f>IF(COUNT(Q16,E16)=2,(Q16-E16),"")</f>
        <v>3516</v>
      </c>
      <c r="T16" s="2">
        <f>IFERROR((U16-U15)/U15,"")</f>
        <v>1.2897435897435898</v>
      </c>
      <c r="U16" s="1">
        <v>893</v>
      </c>
      <c r="V16" s="2">
        <f>IFERROR(U16/D16,"")</f>
        <v>0.034154363956245694</v>
      </c>
      <c r="W16" s="2">
        <f>IFERROR((X16-X15)/X15,"")</f>
        <v>-0.4340084394443909</v>
      </c>
      <c r="X16" s="3">
        <f>IFERROR(O16/U16,"")</f>
        <v>2.8488241881298992</v>
      </c>
      <c r="Y16" s="3">
        <f>IFERROR(E16/U16,"")</f>
        <v>0.1858902575587906</v>
      </c>
      <c r="Z16" s="3">
        <f>IFERROR(Q16/U16,"")</f>
        <v>4.123180291153416</v>
      </c>
      <c r="AG16" s="2">
        <f>IFERROR((AH16-AH15)/AH15,"")</f>
        <v>0</v>
      </c>
      <c r="AH16" s="1">
        <v>2</v>
      </c>
      <c r="AO16" s="2">
        <f>IFERROR((AP16-AP15)/AP15,"")</f>
        <v>0.011152416356877323</v>
      </c>
      <c r="AP16" s="1">
        <v>272</v>
      </c>
      <c r="AU16" s="3">
        <f>IFERROR(AP16/AH16,"")</f>
        <v>136</v>
      </c>
      <c r="AV16" s="1">
        <v>-124.00952380952381</v>
      </c>
      <c r="AW16" s="3">
        <f>IFERROR(D16/AP16,"")</f>
        <v>96.125</v>
      </c>
      <c r="AX16" s="1">
        <v>-272.23335120324043</v>
      </c>
      <c r="BV16" s="1">
        <v>3927</v>
      </c>
      <c r="BW16" s="1">
        <v>297</v>
      </c>
      <c r="BX16" s="1">
        <v>1676</v>
      </c>
      <c r="BY16" s="4">
        <v>64.3</v>
      </c>
      <c r="BZ16" s="4">
        <v>50</v>
      </c>
      <c r="CA16" s="1">
        <v>39.5</v>
      </c>
      <c r="CB16" s="5">
        <v>1.0422</v>
      </c>
      <c r="CC16" s="1">
        <v>7.44</v>
      </c>
      <c r="CD16" s="3">
        <v>0.4875</v>
      </c>
      <c r="CE16" s="1">
        <v>3</v>
      </c>
      <c r="CF16" s="1">
        <v>33</v>
      </c>
      <c r="CG16" s="1">
        <v>239</v>
      </c>
      <c r="CH16" s="1">
        <v>33</v>
      </c>
      <c r="CI16" s="1">
        <v>0</v>
      </c>
      <c r="CJ16" s="1">
        <v>239</v>
      </c>
      <c r="CO16" s="1">
        <v>586</v>
      </c>
      <c r="CP16" s="1">
        <v>1.86</v>
      </c>
      <c r="DH16" s="4">
        <f>IF(COUNT(DJ16,D16)=2,IFERROR(DJ16*100/D16,""),"")</f>
        <v>80.9</v>
      </c>
      <c r="DI16" s="1">
        <f>IF(COUNT(O16,DJ15)=2,O16*0.9+DJ15*0.015,"")</f>
        <v>811</v>
      </c>
      <c r="DJ16" s="1">
        <f>IF(COUNT(DJ15,I16,O16,DL16,DI16)=5,DJ15+I16+O16-DL16-DI16,"")</f>
        <v>21159</v>
      </c>
      <c r="DK16" s="1">
        <f>IF(COUNT(DK15,DI16,DM16,DR16)=4,DK15+DI16-DM16-DR16,"")</f>
        <v>4987</v>
      </c>
      <c r="DL16" s="1">
        <f>IF(COUNT(DJ15,BZ16)=2,ROUND(DJ15*BZ16/1000,0),"")</f>
        <v>1054</v>
      </c>
      <c r="DM16" s="1">
        <v>0</v>
      </c>
      <c r="DR16" s="1">
        <f>IF(COUNT(DI15)=1,ROUND(DI15*0.2,0),"")</f>
        <v>3000</v>
      </c>
      <c r="DS16" s="1">
        <f>IF(COUNT(DS15,DR16,BZ16)=3,INT(DS15+DR16-(DS15*BZ16/1000)),"")</f>
        <v>5827</v>
      </c>
      <c r="DU16" t="str">
        <v/>
      </c>
    </row>
    <row r="17">
      <c r="A17">
        <v>1845</v>
      </c>
      <c r="B17" t="str">
        <v/>
      </c>
      <c r="C17" s="1">
        <f>A17</f>
        <v>1845</v>
      </c>
      <c r="D17" s="1">
        <v>30332</v>
      </c>
      <c r="E17" s="1">
        <f>IF(COUNT(D17,D16)=2,(D17-D16),"")</f>
        <v>4186</v>
      </c>
      <c r="F17" s="2">
        <f>IFERROR(E17/D16,"")</f>
        <v>0.16010097146791097</v>
      </c>
      <c r="G17" s="2">
        <f>IFERROR((E17-E16)/E16,"")</f>
        <v>24.216867469879517</v>
      </c>
      <c r="I17" s="1">
        <v>2236</v>
      </c>
      <c r="J17" s="1">
        <f>IF(COUNT(I9,M17)=2,I9*M17,"")</f>
        <v>1263</v>
      </c>
      <c r="K17" s="2">
        <f>IFERROR((I17-I16)/I16,"")</f>
        <v>0.13329954384186518</v>
      </c>
      <c r="L17" s="2">
        <f>IFERROR(J17/E17,"")</f>
        <v>0.30172001911132346</v>
      </c>
      <c r="M17" s="2">
        <f>IF(COUNT(M16)=1,M16-0.0002,"")</f>
        <v>1</v>
      </c>
      <c r="N17" s="2">
        <f>IF(COUNT(I9,J17)=2,IFERROR((I9-J17)/I9,""),"")</f>
        <v>0</v>
      </c>
      <c r="O17" s="1">
        <v>3665</v>
      </c>
      <c r="P17" s="2">
        <f>IFERROR((O17-O16)/O16,"")</f>
        <v>0.4406446540880503</v>
      </c>
      <c r="Q17" s="1">
        <f>IF(COUNT(O17,J17)=2,(O17+J17),"")</f>
        <v>4928</v>
      </c>
      <c r="R17" s="2">
        <v>-0.7889647326507395</v>
      </c>
      <c r="S17" s="1">
        <f>IF(COUNT(Q17,E17)=2,(Q17-E17),"")</f>
        <v>742</v>
      </c>
      <c r="T17" s="2">
        <f>IFERROR((U17-U16)/U16,"")</f>
        <v>-0.3023516237402016</v>
      </c>
      <c r="U17" s="1">
        <v>623</v>
      </c>
      <c r="V17" s="2">
        <f>IFERROR(U17/D17,"")</f>
        <v>0.020539364367664514</v>
      </c>
      <c r="W17" s="2">
        <f>IFERROR((X17-X16)/X16,"")</f>
        <v>1.0650010852337544</v>
      </c>
      <c r="X17" s="3">
        <f>IFERROR(O17/U17,"")</f>
        <v>5.882825040128411</v>
      </c>
      <c r="Y17" s="3">
        <f>IFERROR(E17/U17,"")</f>
        <v>6.719101123595506</v>
      </c>
      <c r="Z17" s="3">
        <f>IFERROR(Q17/U17,"")</f>
        <v>7.910112359550562</v>
      </c>
      <c r="AG17" s="2">
        <f>IFERROR((AH17-AH16)/AH16,"")</f>
        <v>-0.5</v>
      </c>
      <c r="AH17" s="1">
        <v>1</v>
      </c>
      <c r="AO17" s="2">
        <f>IFERROR((AP17-AP16)/AP16,"")</f>
        <v>0.14338235294117646</v>
      </c>
      <c r="AP17" s="1">
        <v>311</v>
      </c>
      <c r="AU17" s="3">
        <f>IFERROR(AP17/AH17,"")</f>
        <v>311</v>
      </c>
      <c r="AV17" s="1">
        <v>-299.0095238095238</v>
      </c>
      <c r="AW17" s="3">
        <f>IFERROR(D17/AP17,"")</f>
        <v>97.53054662379421</v>
      </c>
      <c r="AX17" s="1">
        <v>-270.82780457944625</v>
      </c>
      <c r="BV17" s="1">
        <v>5095</v>
      </c>
      <c r="BW17" s="1">
        <v>429</v>
      </c>
      <c r="BX17" s="1">
        <v>1807</v>
      </c>
      <c r="BY17" s="4">
        <v>64</v>
      </c>
      <c r="BZ17" s="4">
        <v>50</v>
      </c>
      <c r="CA17" s="1">
        <v>39.5</v>
      </c>
      <c r="CB17" s="5">
        <v>1.0422</v>
      </c>
      <c r="CC17" s="1">
        <v>7.45</v>
      </c>
      <c r="CD17" s="3">
        <v>0.4844</v>
      </c>
      <c r="CE17" s="1">
        <v>4</v>
      </c>
      <c r="CF17" s="1">
        <v>34</v>
      </c>
      <c r="CG17" s="1">
        <v>277</v>
      </c>
      <c r="CH17" s="1">
        <v>34</v>
      </c>
      <c r="CI17" s="1">
        <v>0</v>
      </c>
      <c r="CJ17" s="1">
        <v>277</v>
      </c>
      <c r="CO17" s="1">
        <v>84</v>
      </c>
      <c r="CP17" s="1">
        <v>1.86</v>
      </c>
      <c r="DH17" s="4">
        <f>IF(COUNT(DJ17,D17)=2,IFERROR(DJ17*100/D17,""),"")</f>
        <v>81.3</v>
      </c>
      <c r="DI17" s="1">
        <f>IF(COUNT(O17,DJ16)=2,O17*0.9+DJ16*0.015,"")</f>
        <v>940</v>
      </c>
      <c r="DJ17" s="1">
        <f>IF(COUNT(DJ16,I17,O17,DL17,DI17)=5,DJ16+I17+O17-DL17-DI17,"")</f>
        <v>24654</v>
      </c>
      <c r="DK17" s="1">
        <f>IF(COUNT(DK16,DI17,DM17,DR17)=4,DK16+DI17-DM17-DR17,"")</f>
        <v>5678</v>
      </c>
      <c r="DL17" s="1">
        <f>IF(COUNT(DJ16,BZ17)=2,ROUND(DJ16*BZ17/1000,0),"")</f>
        <v>1148</v>
      </c>
      <c r="DM17" s="1">
        <v>0</v>
      </c>
      <c r="DR17" s="1">
        <f>IF(COUNT(DI16)=1,ROUND(DI16*0.2,0),"")</f>
        <v>138</v>
      </c>
      <c r="DS17" s="1">
        <f>IF(COUNT(DS16,DR17,BZ17)=3,INT(DS16+DR17-(DS16*BZ17/1000)),"")</f>
        <v>5673</v>
      </c>
      <c r="DU17" t="str">
        <v/>
      </c>
    </row>
    <row r="18">
      <c r="A18">
        <v>1846</v>
      </c>
      <c r="B18" t="str">
        <v/>
      </c>
      <c r="C18" s="1">
        <f>A18</f>
        <v>1846</v>
      </c>
      <c r="D18" s="1">
        <v>33993</v>
      </c>
      <c r="E18" s="1">
        <f>IF(COUNT(D18,D17)=2,(D18-D17),"")</f>
        <v>3661</v>
      </c>
      <c r="F18" s="2">
        <f>IFERROR(E18/D17,"")</f>
        <v>0.12069761308189371</v>
      </c>
      <c r="G18" s="2">
        <f>IFERROR((E18-E17)/E17,"")</f>
        <v>-0.1254180602006689</v>
      </c>
      <c r="I18" s="1">
        <v>2405</v>
      </c>
      <c r="J18" s="1">
        <f>IF(COUNT(I10,M18)=2,I10*M18,"")</f>
        <v>1251</v>
      </c>
      <c r="K18" s="2">
        <f>IFERROR((I18-I17)/I17,"")</f>
        <v>0.0755813953488372</v>
      </c>
      <c r="L18" s="2">
        <f>IFERROR(J18/E18,"")</f>
        <v>0.34170991532368206</v>
      </c>
      <c r="M18" s="2">
        <f>IF(COUNT(M17)=1,M17-0.0002,"")</f>
        <v>1</v>
      </c>
      <c r="N18" s="2">
        <f>IF(COUNT(I10,J18)=2,IFERROR((I10-J18)/I10,""),"")</f>
        <v>0</v>
      </c>
      <c r="O18" s="1">
        <v>3073</v>
      </c>
      <c r="P18" s="2">
        <f>IFERROR((O18-O17)/O17,"")</f>
        <v>-0.16152796725784446</v>
      </c>
      <c r="Q18" s="1">
        <f>IF(COUNT(O18,J18)=2,(O18+J18),"")</f>
        <v>4324</v>
      </c>
      <c r="R18" s="2">
        <v>-0.10646900269541779</v>
      </c>
      <c r="S18" s="1">
        <f>IF(COUNT(Q18,E18)=2,(Q18-E18),"")</f>
        <v>663</v>
      </c>
      <c r="T18" s="2">
        <f>IFERROR((U18-U17)/U17,"")</f>
        <v>-0.826645264847512</v>
      </c>
      <c r="U18" s="1">
        <v>108</v>
      </c>
      <c r="V18" s="2">
        <f>IFERROR(U18/D18,"")</f>
        <v>0.003177124702144559</v>
      </c>
      <c r="W18" s="2">
        <f>IFERROR((X18-X17)/X17,"")</f>
        <v>3.8367414481329893</v>
      </c>
      <c r="X18" s="3">
        <f>IFERROR(O18/U18,"")</f>
        <v>28.453703703703702</v>
      </c>
      <c r="Y18" s="3">
        <f>IFERROR(E18/U18,"")</f>
        <v>33.898148148148145</v>
      </c>
      <c r="Z18" s="3">
        <f>IFERROR(Q18/U18,"")</f>
        <v>40.03703703703704</v>
      </c>
      <c r="AG18" s="2">
        <f>IFERROR((AH18-AH17)/AH17,"")</f>
        <v>-1</v>
      </c>
      <c r="AH18" s="1">
        <v>0</v>
      </c>
      <c r="AO18" s="2">
        <f>IFERROR((AP18-AP17)/AP17,"")</f>
        <v>0.09646302250803858</v>
      </c>
      <c r="AP18" s="1">
        <v>341</v>
      </c>
      <c r="AW18" s="3">
        <f>IFERROR(D18/AP18,"")</f>
        <v>99.68621700879766</v>
      </c>
      <c r="AX18" s="1">
        <v>-268.6721341944428</v>
      </c>
      <c r="BV18" s="1">
        <v>4499</v>
      </c>
      <c r="BW18" s="1">
        <v>359</v>
      </c>
      <c r="BX18" s="1">
        <v>2046</v>
      </c>
      <c r="BY18" s="4">
        <v>63.6</v>
      </c>
      <c r="BZ18" s="4">
        <v>50</v>
      </c>
      <c r="CA18" s="1">
        <v>39.5</v>
      </c>
      <c r="CB18" s="5">
        <v>1.0423</v>
      </c>
      <c r="CC18" s="1">
        <v>7.46</v>
      </c>
      <c r="CD18" s="3">
        <v>0.4812</v>
      </c>
      <c r="CE18" s="1">
        <v>5</v>
      </c>
      <c r="CF18" s="1">
        <v>30</v>
      </c>
      <c r="CG18" s="1">
        <v>311</v>
      </c>
      <c r="CH18" s="1">
        <v>30</v>
      </c>
      <c r="CI18" s="1">
        <v>0</v>
      </c>
      <c r="CJ18" s="1">
        <v>311</v>
      </c>
      <c r="CO18" s="1">
        <v>32</v>
      </c>
      <c r="CP18" s="1">
        <v>1.86</v>
      </c>
      <c r="DH18" s="4">
        <f>IF(COUNT(DJ18,D18)=2,IFERROR(DJ18*100/D18,""),"")</f>
        <v>81</v>
      </c>
      <c r="DI18" s="1">
        <f>IF(COUNT(O18,DJ17)=2,O18*0.9+DJ17*0.015,"")</f>
        <v>1054</v>
      </c>
      <c r="DJ18" s="1">
        <f>IF(COUNT(DJ17,I18,O18,DL18,DI18)=5,DJ17+I18+O18-DL18-DI18,"")</f>
        <v>27545</v>
      </c>
      <c r="DK18" s="1">
        <f>IF(COUNT(DK17,DI18,DM18,DR18)=4,DK17+DI18-DM18-DR18,"")</f>
        <v>6448</v>
      </c>
      <c r="DL18" s="1">
        <f>IF(COUNT(DJ17,BZ18)=2,ROUND(DJ17*BZ18/1000,0),"")</f>
        <v>1303</v>
      </c>
      <c r="DM18" s="1">
        <v>0</v>
      </c>
      <c r="DR18" s="1">
        <f>IF(COUNT(DI17)=1,ROUND(DI17*0.2,0),"")</f>
        <v>155</v>
      </c>
      <c r="DS18" s="1">
        <f>IF(COUNT(DS17,DR18,BZ18)=3,INT(DS17+DR18-(DS17*BZ18/1000)),"")</f>
        <v>5544</v>
      </c>
      <c r="DU18" t="str">
        <v/>
      </c>
    </row>
    <row r="19">
      <c r="A19">
        <v>1847</v>
      </c>
      <c r="B19" t="str">
        <v/>
      </c>
      <c r="C19" s="1">
        <f>A19</f>
        <v>1847</v>
      </c>
      <c r="D19" s="1">
        <v>34694</v>
      </c>
      <c r="E19" s="1">
        <f>IF(COUNT(D19,D18)=2,(D19-D18),"")</f>
        <v>701</v>
      </c>
      <c r="F19" s="2">
        <f>IFERROR(E19/D18,"")</f>
        <v>0.020621892742623483</v>
      </c>
      <c r="G19" s="2">
        <f>IFERROR((E19-E18)/E18,"")</f>
        <v>-0.8085222616771374</v>
      </c>
      <c r="I19" s="1">
        <v>2394</v>
      </c>
      <c r="J19" s="1">
        <f>IF(COUNT(I11,M19)=2,I11*M19,"")</f>
        <v>1195</v>
      </c>
      <c r="K19" s="2">
        <f>IFERROR((I19-I18)/I18,"")</f>
        <v>-0.004573804573804574</v>
      </c>
      <c r="L19" s="2">
        <f>IFERROR(J19/E19,"")</f>
        <v>1.7047075606276747</v>
      </c>
      <c r="M19" s="2">
        <f>IF(COUNT(M18)=1,M18-0.0002,"")</f>
        <v>1</v>
      </c>
      <c r="N19" s="2">
        <f>IF(COUNT(I11,J19)=2,IFERROR((I11-J19)/I11,""),"")</f>
        <v>0</v>
      </c>
      <c r="O19" s="1">
        <v>1887</v>
      </c>
      <c r="P19" s="2">
        <f>IFERROR((O19-O18)/O18,"")</f>
        <v>-0.38594207614708753</v>
      </c>
      <c r="Q19" s="1">
        <f>IF(COUNT(O19,J19)=2,(O19+J19),"")</f>
        <v>3082</v>
      </c>
      <c r="R19" s="2">
        <v>2.5912518853695325</v>
      </c>
      <c r="S19" s="1">
        <f>IF(COUNT(Q19,E19)=2,(Q19-E19),"")</f>
        <v>2381</v>
      </c>
      <c r="T19" s="2">
        <f>IFERROR((U19-U18)/U18,"")</f>
        <v>-0.37962962962962965</v>
      </c>
      <c r="U19" s="1">
        <v>67</v>
      </c>
      <c r="V19" s="2">
        <f>IFERROR(U19/D19,"")</f>
        <v>0.0019311696546953363</v>
      </c>
      <c r="W19" s="2">
        <f>IFERROR((X19-X18)/X18,"")</f>
        <v>-0.010175286923663469</v>
      </c>
      <c r="X19" s="3">
        <f>IFERROR(O19/U19,"")</f>
        <v>28.16417910447761</v>
      </c>
      <c r="Y19" s="3">
        <f>IFERROR(E19/U19,"")</f>
        <v>10.462686567164178</v>
      </c>
      <c r="Z19" s="3">
        <f>IFERROR(Q19/U19,"")</f>
        <v>46</v>
      </c>
      <c r="AH19" s="1">
        <v>1</v>
      </c>
      <c r="AO19" s="2">
        <f>IFERROR((AP19-AP18)/AP18,"")</f>
        <v>0.187683284457478</v>
      </c>
      <c r="AP19" s="1">
        <v>405</v>
      </c>
      <c r="AU19" s="3">
        <f>IFERROR(AP19/AH19,"")</f>
        <v>405</v>
      </c>
      <c r="AV19" s="1">
        <v>-393.0095238095238</v>
      </c>
      <c r="AW19" s="3">
        <f>IFERROR(D19/AP19,"")</f>
        <v>85.6641975308642</v>
      </c>
      <c r="AX19" s="1">
        <v>-282.6941536723762</v>
      </c>
      <c r="BV19" s="1">
        <v>3271</v>
      </c>
      <c r="BW19" s="1">
        <v>220</v>
      </c>
      <c r="BX19" s="1">
        <v>2174</v>
      </c>
      <c r="BY19" s="4">
        <v>63.3</v>
      </c>
      <c r="BZ19" s="4">
        <v>50</v>
      </c>
      <c r="CA19" s="1">
        <v>39.5</v>
      </c>
      <c r="CB19" s="5">
        <v>1.0423</v>
      </c>
      <c r="CC19" s="1">
        <v>7.47</v>
      </c>
      <c r="CD19" s="3">
        <v>0.4781</v>
      </c>
      <c r="CE19" s="1">
        <v>5</v>
      </c>
      <c r="CF19" s="1">
        <v>48</v>
      </c>
      <c r="CG19" s="1">
        <v>357</v>
      </c>
      <c r="CH19" s="1">
        <v>48</v>
      </c>
      <c r="CI19" s="1">
        <v>0</v>
      </c>
      <c r="CJ19" s="1">
        <v>357</v>
      </c>
      <c r="CO19" s="1">
        <v>40</v>
      </c>
      <c r="CP19" s="1">
        <v>1.86</v>
      </c>
      <c r="DH19" s="4">
        <f>IF(COUNT(DJ19,D19)=2,IFERROR(DJ19*100/D19,""),"")</f>
        <v>79.2</v>
      </c>
      <c r="DI19" s="1">
        <f>IF(COUNT(O19,DJ18)=2,O19*0.9+DJ18*0.015,"")</f>
        <v>1076</v>
      </c>
      <c r="DJ19" s="1">
        <f>IF(COUNT(DJ18,I19,O19,DL19,DI19)=5,DJ18+I19+O19-DL19-DI19,"")</f>
        <v>27492</v>
      </c>
      <c r="DK19" s="1">
        <f>IF(COUNT(DK18,DI19,DM19,DR19)=4,DK18+DI19-DM19-DR19,"")</f>
        <v>7202</v>
      </c>
      <c r="DL19" s="1">
        <f>IF(COUNT(DJ18,BZ19)=2,ROUND(DJ18*BZ19/1000,0),"")</f>
        <v>1360</v>
      </c>
      <c r="DM19" s="1">
        <v>0</v>
      </c>
      <c r="DR19" s="1">
        <f>IF(COUNT(DI18)=1,ROUND(DI18*0.2,0),"")</f>
        <v>2000</v>
      </c>
      <c r="DS19" s="1">
        <f>IF(COUNT(DS18,DR19,BZ19)=3,INT(DS18+DR19-(DS18*BZ19/1000)),"")</f>
        <v>7266</v>
      </c>
      <c r="DU19" t="str">
        <v/>
      </c>
    </row>
    <row r="20">
      <c r="A20">
        <v>1848</v>
      </c>
      <c r="B20" t="str">
        <v/>
      </c>
      <c r="C20" s="1">
        <f>A20</f>
        <v>1848</v>
      </c>
      <c r="D20" s="1">
        <v>40477</v>
      </c>
      <c r="E20" s="1">
        <f>IF(COUNT(D20,D19)=2,(D20-D19),"")</f>
        <v>5783</v>
      </c>
      <c r="F20" s="2">
        <f>IFERROR(E20/D19,"")</f>
        <v>0.16668588228512135</v>
      </c>
      <c r="G20" s="2">
        <f>IFERROR((E20-E19)/E19,"")</f>
        <v>7.249643366619115</v>
      </c>
      <c r="I20" s="1">
        <v>2965</v>
      </c>
      <c r="J20" s="1">
        <f>IF(COUNT(I12,M20)=2,I12*M20,"")</f>
        <v>1152</v>
      </c>
      <c r="K20" s="2">
        <f>IFERROR((I20-I19)/I19,"")</f>
        <v>0.23851294903926482</v>
      </c>
      <c r="L20" s="2">
        <f>IFERROR(J20/E20,"")</f>
        <v>0.19920456510461698</v>
      </c>
      <c r="M20" s="2">
        <f>IF(COUNT(M19)=1,M19-0.0002,"")</f>
        <v>1</v>
      </c>
      <c r="N20" s="2">
        <f>IF(COUNT(I12,J20)=2,IFERROR((I12-J20)/I12,""),"")</f>
        <v>0</v>
      </c>
      <c r="O20" s="1">
        <v>5102</v>
      </c>
      <c r="P20" s="2">
        <f>IFERROR((O20-O19)/O19,"")</f>
        <v>1.7037625861155272</v>
      </c>
      <c r="Q20" s="1">
        <f>IF(COUNT(O20,J20)=2,(O20+J20),"")</f>
        <v>6254</v>
      </c>
      <c r="R20" s="2">
        <v>-0.8021839563208736</v>
      </c>
      <c r="S20" s="1">
        <f>IF(COUNT(Q20,E20)=2,(Q20-E20),"")</f>
        <v>471</v>
      </c>
      <c r="T20" s="2">
        <f>IFERROR((U20-U19)/U19,"")</f>
        <v>0.31343283582089554</v>
      </c>
      <c r="U20" s="1">
        <v>88</v>
      </c>
      <c r="V20" s="2">
        <f>IFERROR(U20/D20,"")</f>
        <v>0.002174074165575512</v>
      </c>
      <c r="W20" s="2">
        <f>IFERROR((X20-X19)/X19,"")</f>
        <v>1.0585465144288675</v>
      </c>
      <c r="X20" s="3">
        <f>IFERROR(O20/U20,"")</f>
        <v>57.97727272727273</v>
      </c>
      <c r="Y20" s="3">
        <f>IFERROR(E20/U20,"")</f>
        <v>65.7159090909091</v>
      </c>
      <c r="Z20" s="3">
        <f>IFERROR(Q20/U20,"")</f>
        <v>71.06818181818181</v>
      </c>
      <c r="AG20" s="2">
        <f>IFERROR((AH20-AH19)/AH19,"")</f>
        <v>0</v>
      </c>
      <c r="AH20" s="1">
        <v>1</v>
      </c>
      <c r="AO20" s="2">
        <f>IFERROR((AP20-AP19)/AP19,"")</f>
        <v>0.18765432098765433</v>
      </c>
      <c r="AP20" s="1">
        <v>481</v>
      </c>
      <c r="AU20" s="3">
        <f>IFERROR(AP20/AH20,"")</f>
        <v>481</v>
      </c>
      <c r="AV20" s="1">
        <v>-469.0095238095238</v>
      </c>
      <c r="AW20" s="3">
        <f>IFERROR(D20/AP20,"")</f>
        <v>84.15176715176715</v>
      </c>
      <c r="AX20" s="1">
        <v>-284.20658405147327</v>
      </c>
      <c r="BV20" s="1">
        <v>6457</v>
      </c>
      <c r="BW20" s="1">
        <v>597</v>
      </c>
      <c r="BX20" s="1">
        <v>2368</v>
      </c>
      <c r="BY20" s="4">
        <v>63</v>
      </c>
      <c r="BZ20" s="4">
        <v>50</v>
      </c>
      <c r="CA20" s="1">
        <v>39.5</v>
      </c>
      <c r="CB20" s="5">
        <v>1.0424</v>
      </c>
      <c r="CC20" s="1">
        <v>7.48</v>
      </c>
      <c r="CD20" s="3">
        <v>0.475</v>
      </c>
      <c r="CE20" s="1">
        <v>5</v>
      </c>
      <c r="CF20" s="1">
        <v>55</v>
      </c>
      <c r="CG20" s="1">
        <v>426</v>
      </c>
      <c r="CH20" s="1">
        <v>55</v>
      </c>
      <c r="CI20" s="1">
        <v>0</v>
      </c>
      <c r="CJ20" s="1">
        <v>426</v>
      </c>
      <c r="CO20" s="1">
        <v>55</v>
      </c>
      <c r="CP20" s="1">
        <v>1.86</v>
      </c>
      <c r="CW20" s="1">
        <v>726</v>
      </c>
      <c r="CX20" s="1">
        <v>680</v>
      </c>
      <c r="CY20" s="1">
        <v>613</v>
      </c>
      <c r="CZ20" s="1">
        <v>596</v>
      </c>
      <c r="DA20" s="1">
        <v>584</v>
      </c>
      <c r="DH20" s="4">
        <f>IF(COUNT(DJ20,D20)=2,IFERROR(DJ20*100/D20,""),"")</f>
        <v>80</v>
      </c>
      <c r="DI20" s="1">
        <f>IF(COUNT(O20,DJ19)=2,O20*0.9+DJ19*0.015,"")</f>
        <v>1255</v>
      </c>
      <c r="DJ20" s="1">
        <f>IF(COUNT(DJ19,I20,O20,DL20,DI20)=5,DJ19+I20+O20-DL20-DI20,"")</f>
        <v>32380</v>
      </c>
      <c r="DK20" s="1">
        <f>IF(COUNT(DK19,DI20,DM20,DR20)=4,DK19+DI20-DM20-DR20,"")</f>
        <v>8097</v>
      </c>
      <c r="DL20" s="1">
        <f>IF(COUNT(DJ19,BZ20)=2,ROUND(DJ19*BZ20/1000,0),"")</f>
        <v>1503</v>
      </c>
      <c r="DM20" s="1">
        <v>0</v>
      </c>
      <c r="DR20" s="1">
        <f>IF(COUNT(DI19)=1,ROUND(DI19*0.2,0),"")</f>
        <v>184</v>
      </c>
      <c r="DS20" s="1">
        <f>IF(COUNT(DS19,DR20,BZ20)=3,INT(DS19+DR20-(DS19*BZ20/1000)),"")</f>
        <v>7086</v>
      </c>
      <c r="DU20" t="str">
        <v/>
      </c>
    </row>
    <row r="21">
      <c r="A21">
        <v>1849</v>
      </c>
      <c r="B21" t="str">
        <v/>
      </c>
      <c r="C21" s="1">
        <f>A21</f>
        <v>1849</v>
      </c>
      <c r="D21" s="1">
        <v>48160</v>
      </c>
      <c r="E21" s="1">
        <f>IF(COUNT(D21,D20)=2,(D21-D20),"")</f>
        <v>7683</v>
      </c>
      <c r="F21" s="2">
        <f>IFERROR(E21/D20,"")</f>
        <v>0.1898114978876893</v>
      </c>
      <c r="G21" s="2">
        <f>IFERROR((E21-E20)/E20,"")</f>
        <v>0.32854919591907317</v>
      </c>
      <c r="I21" s="1">
        <v>3584</v>
      </c>
      <c r="J21" s="1">
        <f>IF(COUNT(I13,M21)=2,I13*M21,"")</f>
        <v>1355</v>
      </c>
      <c r="K21" s="2">
        <f>IFERROR((I21-I20)/I20,"")</f>
        <v>0.20876897133220912</v>
      </c>
      <c r="L21" s="2">
        <f>IFERROR(J21/E21,"")</f>
        <v>0.17636339971365353</v>
      </c>
      <c r="M21" s="2">
        <f>IF(COUNT(M20)=1,M20-0.0002,"")</f>
        <v>0.8979456593770709</v>
      </c>
      <c r="N21" s="2">
        <f>IF(COUNT(I13,J21)=2,IFERROR((I13-J21)/I13,""),"")</f>
        <v>0.10205434062292909</v>
      </c>
      <c r="O21" s="1">
        <v>6921</v>
      </c>
      <c r="P21" s="2">
        <f>IFERROR((O21-O20)/O20,"")</f>
        <v>0.3565268522148177</v>
      </c>
      <c r="Q21" s="1">
        <f>IF(COUNT(O21,J21)=2,(O21+J21),"")</f>
        <v>8276</v>
      </c>
      <c r="R21" s="2">
        <v>0.25902335456475584</v>
      </c>
      <c r="S21" s="1">
        <f>IF(COUNT(Q21,E21)=2,(Q21-E21),"")</f>
        <v>593</v>
      </c>
      <c r="T21" s="2">
        <f>IFERROR((U21-U20)/U20,"")</f>
        <v>0.19318181818181818</v>
      </c>
      <c r="U21" s="1">
        <v>105</v>
      </c>
      <c r="V21" s="2">
        <f>IFERROR(U21/D21,"")</f>
        <v>0.002180232558139535</v>
      </c>
      <c r="W21" s="2">
        <f>IFERROR((X21-X20)/X20,"")</f>
        <v>0.13689869518956146</v>
      </c>
      <c r="X21" s="3">
        <f>IFERROR(O21/U21,"")</f>
        <v>65.91428571428571</v>
      </c>
      <c r="Y21" s="3">
        <f>IFERROR(E21/U21,"")</f>
        <v>73.17142857142858</v>
      </c>
      <c r="Z21" s="3">
        <f>IFERROR(Q21/U21,"")</f>
        <v>78.81904761904762</v>
      </c>
      <c r="AG21" s="2">
        <f>IFERROR((AH21-AH20)/AH20,"")</f>
        <v>0</v>
      </c>
      <c r="AH21" s="1">
        <v>1</v>
      </c>
      <c r="AO21" s="2">
        <f>IFERROR((AP21-AP20)/AP20,"")</f>
        <v>0.22661122661122662</v>
      </c>
      <c r="AP21" s="1">
        <v>590</v>
      </c>
      <c r="AU21" s="3">
        <f>IFERROR(AP21/AH21,"")</f>
        <v>590</v>
      </c>
      <c r="AV21" s="1">
        <v>-578.0095238095238</v>
      </c>
      <c r="AW21" s="3">
        <f>IFERROR(D21/AP21,"")</f>
        <v>81.62711864406779</v>
      </c>
      <c r="AX21" s="1">
        <v>-286.73123255917267</v>
      </c>
      <c r="BV21" s="1">
        <v>8684</v>
      </c>
      <c r="BW21" s="1">
        <v>810</v>
      </c>
      <c r="BX21" s="1">
        <v>2774</v>
      </c>
      <c r="BY21" s="4">
        <v>62.6</v>
      </c>
      <c r="BZ21" s="4">
        <v>50</v>
      </c>
      <c r="CA21" s="1">
        <v>39.5</v>
      </c>
      <c r="CB21" s="5">
        <v>1.0425</v>
      </c>
      <c r="CC21" s="1">
        <v>7.49</v>
      </c>
      <c r="CD21" s="3">
        <v>0.4718</v>
      </c>
      <c r="CE21" s="1">
        <v>5</v>
      </c>
      <c r="CF21" s="1">
        <v>75</v>
      </c>
      <c r="CG21" s="1">
        <v>515</v>
      </c>
      <c r="CH21" s="1">
        <v>75</v>
      </c>
      <c r="CI21" s="1">
        <v>0</v>
      </c>
      <c r="CJ21" s="1">
        <v>515</v>
      </c>
      <c r="CO21" s="1">
        <v>58</v>
      </c>
      <c r="CP21" s="1">
        <v>1.86</v>
      </c>
      <c r="CW21" s="1">
        <v>869</v>
      </c>
      <c r="CX21" s="1">
        <v>818</v>
      </c>
      <c r="CY21" s="1">
        <v>772</v>
      </c>
      <c r="CZ21" s="1">
        <v>705</v>
      </c>
      <c r="DA21" s="1">
        <v>688</v>
      </c>
      <c r="DH21" s="4">
        <f>IF(COUNT(DJ21,D21)=2,IFERROR(DJ21*100/D21,""),"")</f>
        <v>80.9</v>
      </c>
      <c r="DI21" s="1">
        <f>IF(COUNT(O21,DJ20)=2,O21*0.9+DJ20*0.015,"")</f>
        <v>1493</v>
      </c>
      <c r="DJ21" s="1">
        <f>IF(COUNT(DJ20,I21,O21,DL21,DI21)=5,DJ20+I21+O21-DL21-DI21,"")</f>
        <v>38975</v>
      </c>
      <c r="DK21" s="1">
        <f>IF(COUNT(DK20,DI21,DM21,DR21)=4,DK20+DI21-DM21-DR21,"")</f>
        <v>9185</v>
      </c>
      <c r="DL21" s="1">
        <f>IF(COUNT(DJ20,BZ21)=2,ROUND(DJ20*BZ21/1000,0),"")</f>
        <v>1793</v>
      </c>
      <c r="DM21" s="1">
        <v>0</v>
      </c>
      <c r="DR21" s="1">
        <f>IF(COUNT(DI20)=1,ROUND(DI20*0.2,0),"")</f>
        <v>219</v>
      </c>
      <c r="DS21" s="1">
        <f>IF(COUNT(DS20,DR21,BZ21)=3,INT(DS20+DR21-(DS20*BZ21/1000)),"")</f>
        <v>6950</v>
      </c>
      <c r="DU21" t="str">
        <v/>
      </c>
    </row>
    <row r="22">
      <c r="A22">
        <v>1850</v>
      </c>
      <c r="B22" t="str">
        <v/>
      </c>
      <c r="C22" s="1">
        <f>A22</f>
        <v>1850</v>
      </c>
      <c r="D22" s="1">
        <v>51839</v>
      </c>
      <c r="E22" s="1">
        <f>IF(COUNT(D22,D21)=2,(D22-D21),"")</f>
        <v>3679</v>
      </c>
      <c r="F22" s="2">
        <f>IFERROR(E22/D21,"")</f>
        <v>0.07639119601328903</v>
      </c>
      <c r="G22" s="2">
        <f>IFERROR((E22-E21)/E21,"")</f>
        <v>-0.5211505922165821</v>
      </c>
      <c r="I22" s="1">
        <v>3443</v>
      </c>
      <c r="J22" s="1">
        <f>IF(COUNT(I14,M22)=2,I14*M22,"")</f>
        <v>1763</v>
      </c>
      <c r="K22" s="2">
        <f>IFERROR((I22-I21)/I21,"")</f>
        <v>-0.039341517857142856</v>
      </c>
      <c r="L22" s="2">
        <f>IFERROR(J22/E22,"")</f>
        <v>0.4792063060614297</v>
      </c>
      <c r="M22" s="2">
        <f>IF(COUNT(M21)=1,M21-0.0002,"")</f>
        <v>0.9810795770728993</v>
      </c>
      <c r="N22" s="2">
        <f>IF(COUNT(I14,J22)=2,IFERROR((I14-J22)/I14,""),"")</f>
        <v>0.018920422927100722</v>
      </c>
      <c r="O22" s="1">
        <v>2802</v>
      </c>
      <c r="P22" s="2">
        <f>IFERROR((O22-O21)/O21,"")</f>
        <v>-0.5951452102297355</v>
      </c>
      <c r="Q22" s="1">
        <f>IF(COUNT(O22,J22)=2,(O22+J22),"")</f>
        <v>4565</v>
      </c>
      <c r="R22" s="2">
        <v>0.49409780775716694</v>
      </c>
      <c r="S22" s="1">
        <f>IF(COUNT(Q22,E22)=2,(Q22-E22),"")</f>
        <v>886</v>
      </c>
      <c r="T22" s="2">
        <f>IFERROR((U22-U21)/U21,"")</f>
        <v>-0.047619047619047616</v>
      </c>
      <c r="U22" s="1">
        <v>100</v>
      </c>
      <c r="V22" s="2">
        <f>IFERROR(U22/D22,"")</f>
        <v>0.0019290495572831265</v>
      </c>
      <c r="W22" s="2">
        <f>IFERROR((X22-X21)/X21,"")</f>
        <v>-0.5749024707412224</v>
      </c>
      <c r="X22" s="3">
        <f>IFERROR(O22/U22,"")</f>
        <v>28.02</v>
      </c>
      <c r="Y22" s="3">
        <f>IFERROR(E22/U22,"")</f>
        <v>36.79</v>
      </c>
      <c r="Z22" s="3">
        <f>IFERROR(Q22/U22,"")</f>
        <v>45.65</v>
      </c>
      <c r="AG22" s="2">
        <f>IFERROR((AH22-AH21)/AH21,"")</f>
        <v>0</v>
      </c>
      <c r="AH22" s="1">
        <v>1</v>
      </c>
      <c r="AO22" s="2">
        <f>IFERROR((AP22-AP21)/AP21,"")</f>
        <v>0.18305084745762712</v>
      </c>
      <c r="AP22" s="1">
        <v>698</v>
      </c>
      <c r="AU22" s="3">
        <f>IFERROR(AP22/AH22,"")</f>
        <v>698</v>
      </c>
      <c r="AV22" s="1">
        <v>-686.0095238095238</v>
      </c>
      <c r="AW22" s="3">
        <f>IFERROR(D22/AP22,"")</f>
        <v>74.26790830945559</v>
      </c>
      <c r="AX22" s="1">
        <v>-294.0904428937848</v>
      </c>
      <c r="BV22" s="1">
        <v>4895</v>
      </c>
      <c r="BW22" s="1">
        <v>328</v>
      </c>
      <c r="BX22" s="1">
        <v>3115</v>
      </c>
      <c r="BY22" s="4">
        <v>62.3</v>
      </c>
      <c r="BZ22" s="4">
        <v>50</v>
      </c>
      <c r="CA22" s="1">
        <v>39.5</v>
      </c>
      <c r="CB22" s="5">
        <v>1.0426</v>
      </c>
      <c r="CC22" s="1">
        <v>7.5</v>
      </c>
      <c r="CD22" s="3">
        <v>0.4687</v>
      </c>
      <c r="CE22" s="1">
        <v>9</v>
      </c>
      <c r="CF22" s="1">
        <v>61</v>
      </c>
      <c r="CG22" s="1">
        <v>637</v>
      </c>
      <c r="CH22" s="1">
        <v>61</v>
      </c>
      <c r="CI22" s="1">
        <v>0</v>
      </c>
      <c r="CJ22" s="1">
        <v>637</v>
      </c>
      <c r="CO22" s="1">
        <v>50</v>
      </c>
      <c r="CP22" s="1">
        <v>1.86</v>
      </c>
      <c r="CW22" s="1">
        <v>1072</v>
      </c>
      <c r="CX22" s="1">
        <v>906</v>
      </c>
      <c r="CY22" s="1">
        <v>856</v>
      </c>
      <c r="CZ22" s="1">
        <v>809</v>
      </c>
      <c r="DA22" s="1">
        <v>743</v>
      </c>
      <c r="DH22" s="4">
        <f>IF(COUNT(DJ22,D22)=2,IFERROR(DJ22*100/D22,""),"")</f>
        <v>80.1</v>
      </c>
      <c r="DI22" s="1">
        <f>IF(COUNT(O22,DJ21)=2,O22*0.9+DJ21*0.015,"")</f>
        <v>1607</v>
      </c>
      <c r="DJ22" s="1">
        <f>IF(COUNT(DJ21,I22,O22,DL22,DI22)=5,DJ21+I22+O22-DL22-DI22,"")</f>
        <v>41506</v>
      </c>
      <c r="DK22" s="1">
        <f>IF(COUNT(DK21,DI22,DM22,DR22)=4,DK21+DI22-DM22-DR22,"")</f>
        <v>10333</v>
      </c>
      <c r="DL22" s="1">
        <f>IF(COUNT(DJ21,BZ22)=2,ROUND(DJ21*BZ22/1000,0),"")</f>
        <v>2002</v>
      </c>
      <c r="DM22" s="1">
        <v>0</v>
      </c>
      <c r="DR22" s="1">
        <f>IF(COUNT(DI21)=1,ROUND(DI21*0.2,0),"")</f>
        <v>236</v>
      </c>
      <c r="DS22" s="1">
        <f>IF(COUNT(DS21,DR22,BZ22)=3,INT(DS21+DR22-(DS21*BZ22/1000)),"")</f>
        <v>6838</v>
      </c>
      <c r="DU22" t="str">
        <v/>
      </c>
    </row>
    <row r="23">
      <c r="A23">
        <v>1851</v>
      </c>
      <c r="B23" t="str">
        <v/>
      </c>
      <c r="C23" s="1">
        <f>A23</f>
        <v>1851</v>
      </c>
      <c r="D23" s="1">
        <v>52165</v>
      </c>
      <c r="E23" s="1">
        <f>IF(COUNT(D23,D22)=2,(D23-D22),"")</f>
        <v>326</v>
      </c>
      <c r="F23" s="2">
        <f>IFERROR(E23/D22,"")</f>
        <v>0.006288701556742993</v>
      </c>
      <c r="G23" s="2">
        <f>IFERROR((E23-E22)/E22,"")</f>
        <v>-0.911388964392498</v>
      </c>
      <c r="I23" s="1">
        <v>3469</v>
      </c>
      <c r="J23" s="1">
        <f>IF(COUNT(I15,M23)=2,I15*M23,"")</f>
        <v>1829</v>
      </c>
      <c r="K23" s="2">
        <f>IFERROR((I23-I22)/I22,"")</f>
        <v>0.007551553877432472</v>
      </c>
      <c r="L23" s="2">
        <f>IFERROR(J23/E23,"")</f>
        <v>5.610429447852761</v>
      </c>
      <c r="M23" s="2">
        <f>IF(COUNT(M22)=1,M22-0.0002,"")</f>
        <v>1</v>
      </c>
      <c r="N23" s="2">
        <f>IF(COUNT(I15,J23)=2,IFERROR((I15-J23)/I15,""),"")</f>
        <v>0</v>
      </c>
      <c r="O23" s="1">
        <v>2138</v>
      </c>
      <c r="P23" s="2">
        <f>IFERROR((O23-O22)/O22,"")</f>
        <v>-0.2369735902926481</v>
      </c>
      <c r="Q23" s="1">
        <f>IF(COUNT(O23,J23)=2,(O23+J23),"")</f>
        <v>3967</v>
      </c>
      <c r="R23" s="2">
        <v>3.1094808126410833</v>
      </c>
      <c r="S23" s="1">
        <f>IF(COUNT(Q23,E23)=2,(Q23-E23),"")</f>
        <v>3641</v>
      </c>
      <c r="T23" s="2">
        <f>IFERROR((U23-U22)/U22,"")</f>
        <v>-0.13</v>
      </c>
      <c r="U23" s="1">
        <v>87</v>
      </c>
      <c r="V23" s="2">
        <f>IFERROR(U23/D23,"")</f>
        <v>0.0016677849132560145</v>
      </c>
      <c r="W23" s="2">
        <f>IFERROR((X23-X22)/X22,"")</f>
        <v>-0.12295814976166447</v>
      </c>
      <c r="X23" s="3">
        <f>IFERROR(O23/U23,"")</f>
        <v>24.57471264367816</v>
      </c>
      <c r="Y23" s="3">
        <f>IFERROR(E23/U23,"")</f>
        <v>3.7471264367816093</v>
      </c>
      <c r="Z23" s="3">
        <f>IFERROR(Q23/U23,"")</f>
        <v>45.59770114942529</v>
      </c>
      <c r="AG23" s="2">
        <f>IFERROR((AH23-AH22)/AH22,"")</f>
        <v>3</v>
      </c>
      <c r="AH23" s="1">
        <v>4</v>
      </c>
      <c r="AO23" s="2">
        <f>IFERROR((AP23-AP22)/AP22,"")</f>
        <v>0.11318051575931232</v>
      </c>
      <c r="AP23" s="1">
        <v>777</v>
      </c>
      <c r="AU23" s="3">
        <f>IFERROR(AP23/AH23,"")</f>
        <v>194.25</v>
      </c>
      <c r="AV23" s="1">
        <v>-182.2595238095238</v>
      </c>
      <c r="AW23" s="3">
        <f>IFERROR(D23/AP23,"")</f>
        <v>67.13642213642214</v>
      </c>
      <c r="AX23" s="1">
        <v>-301.2219290668183</v>
      </c>
      <c r="BV23" s="1">
        <v>4250</v>
      </c>
      <c r="BW23" s="1">
        <v>250</v>
      </c>
      <c r="BX23" s="1">
        <v>3219</v>
      </c>
      <c r="BY23" s="4">
        <v>61.9</v>
      </c>
      <c r="BZ23" s="4">
        <v>50</v>
      </c>
      <c r="CA23" s="1">
        <v>39.9</v>
      </c>
      <c r="CB23" s="5">
        <v>1.0431</v>
      </c>
      <c r="CC23" s="1">
        <v>7.489</v>
      </c>
      <c r="CD23" s="3">
        <v>0.4715</v>
      </c>
      <c r="CE23" s="1">
        <v>11</v>
      </c>
      <c r="CF23" s="1">
        <v>60</v>
      </c>
      <c r="CG23" s="1">
        <v>717</v>
      </c>
      <c r="CH23" s="1">
        <v>60</v>
      </c>
      <c r="CI23" s="1">
        <v>0</v>
      </c>
      <c r="CJ23" s="1">
        <v>717</v>
      </c>
      <c r="CO23" s="1">
        <v>44</v>
      </c>
      <c r="CP23" s="1">
        <v>1.86</v>
      </c>
      <c r="CW23" s="1">
        <v>1322</v>
      </c>
      <c r="CX23" s="1">
        <v>1101</v>
      </c>
      <c r="CY23" s="1">
        <v>935</v>
      </c>
      <c r="CZ23" s="1">
        <v>884</v>
      </c>
      <c r="DA23" s="1">
        <v>837</v>
      </c>
      <c r="DH23" s="4">
        <f>IF(COUNT(DJ23,D23)=2,IFERROR(DJ23*100/D23,""),"")</f>
        <v>78.1</v>
      </c>
      <c r="DI23" s="1">
        <f>IF(COUNT(O23,DJ22)=2,O23*0.9+DJ22*0.015,"")</f>
        <v>1617</v>
      </c>
      <c r="DJ23" s="1">
        <f>IF(COUNT(DJ22,I23,O23,DL23,DI23)=5,DJ22+I23+O23-DL23-DI23,"")</f>
        <v>40732</v>
      </c>
      <c r="DK23" s="1">
        <f>IF(COUNT(DK22,DI23,DM23,DR23)=4,DK22+DI23-DM23-DR23,"")</f>
        <v>11433</v>
      </c>
      <c r="DL23" s="1">
        <f>IF(COUNT(DJ22,BZ23)=2,ROUND(DJ22*BZ23/1000,0),"")</f>
        <v>2031</v>
      </c>
      <c r="DM23" s="1">
        <v>0</v>
      </c>
      <c r="DR23" s="1">
        <f>IF(COUNT(DI22)=1,ROUND(DI22*0.2,0),"")</f>
        <v>3000</v>
      </c>
      <c r="DS23" s="1">
        <f>IF(COUNT(DS22,DR23,BZ23)=3,INT(DS22+DR23-(DS22*BZ23/1000)),"")</f>
        <v>9496</v>
      </c>
      <c r="DU23" t="str">
        <v/>
      </c>
    </row>
    <row r="24">
      <c r="A24">
        <v>1852</v>
      </c>
      <c r="B24" t="str">
        <v/>
      </c>
      <c r="C24" s="1">
        <f>A24</f>
        <v>1852</v>
      </c>
      <c r="D24" s="1">
        <v>52640</v>
      </c>
      <c r="E24" s="1">
        <f>IF(COUNT(D24,D23)=2,(D24-D23),"")</f>
        <v>475</v>
      </c>
      <c r="F24" s="2">
        <f>IFERROR(E24/D23,"")</f>
        <v>0.009105722227547205</v>
      </c>
      <c r="G24" s="2">
        <f>IFERROR((E24-E23)/E23,"")</f>
        <v>0.4570552147239264</v>
      </c>
      <c r="I24" s="1">
        <v>3491</v>
      </c>
      <c r="J24" s="1">
        <f>IF(COUNT(I16,M24)=2,I16*M24,"")</f>
        <v>1973</v>
      </c>
      <c r="K24" s="2">
        <f>IFERROR((I24-I23)/I23,"")</f>
        <v>0.006341885269530124</v>
      </c>
      <c r="L24" s="2">
        <f>IFERROR(J24/E24,"")</f>
        <v>4.153684210526316</v>
      </c>
      <c r="M24" s="2">
        <f>IF(COUNT(M23)=1,M23-0.0002,"")</f>
        <v>1</v>
      </c>
      <c r="N24" s="2">
        <f>IF(COUNT(I16,J24)=2,IFERROR((I16-J24)/I16,""),"")</f>
        <v>0</v>
      </c>
      <c r="O24" s="1">
        <v>2246</v>
      </c>
      <c r="P24" s="2">
        <f>IFERROR((O24-O23)/O23,"")</f>
        <v>0.050514499532273154</v>
      </c>
      <c r="Q24" s="1">
        <f>IF(COUNT(O24,J24)=2,(O24+J24),"")</f>
        <v>4219</v>
      </c>
      <c r="R24" s="2">
        <v>0.02828893161219445</v>
      </c>
      <c r="S24" s="1">
        <f>IF(COUNT(Q24,E24)=2,(Q24-E24),"")</f>
        <v>3744</v>
      </c>
      <c r="T24" s="2">
        <f>IFERROR((U24-U23)/U23,"")</f>
        <v>1.160919540229885</v>
      </c>
      <c r="U24" s="1">
        <v>188</v>
      </c>
      <c r="V24" s="2">
        <f>IFERROR(U24/D24,"")</f>
        <v>0.0035714285714285713</v>
      </c>
      <c r="W24" s="2">
        <f>IFERROR((X24-X23)/X23,"")</f>
        <v>-0.5138576518121927</v>
      </c>
      <c r="X24" s="3">
        <f>IFERROR(O24/U24,"")</f>
        <v>11.946808510638299</v>
      </c>
      <c r="Y24" s="3">
        <f>IFERROR(E24/U24,"")</f>
        <v>2.526595744680851</v>
      </c>
      <c r="Z24" s="3">
        <f>IFERROR(Q24/U24,"")</f>
        <v>22.44148936170213</v>
      </c>
      <c r="AG24" s="2">
        <f>IFERROR((AH24-AH23)/AH23,"")</f>
        <v>0.25</v>
      </c>
      <c r="AH24" s="1">
        <v>5</v>
      </c>
      <c r="AO24" s="2">
        <f>IFERROR((AP24-AP23)/AP23,"")</f>
        <v>0.10682110682110682</v>
      </c>
      <c r="AP24" s="1">
        <v>860</v>
      </c>
      <c r="AU24" s="3">
        <f>IFERROR(AP24/AH24,"")</f>
        <v>172</v>
      </c>
      <c r="AV24" s="1">
        <v>-160.0095238095238</v>
      </c>
      <c r="AW24" s="3">
        <f>IFERROR(D24/AP24,"")</f>
        <v>61.2093023255814</v>
      </c>
      <c r="AX24" s="1">
        <v>-307.149048877659</v>
      </c>
      <c r="BV24" s="1">
        <v>4498</v>
      </c>
      <c r="BW24" s="1">
        <v>263</v>
      </c>
      <c r="BX24" s="1">
        <v>3228</v>
      </c>
      <c r="BY24" s="4">
        <v>61.6</v>
      </c>
      <c r="BZ24" s="4">
        <v>50</v>
      </c>
      <c r="CA24" s="1">
        <v>40.3</v>
      </c>
      <c r="CB24" s="5">
        <v>1.0437</v>
      </c>
      <c r="CC24" s="1">
        <v>7.478</v>
      </c>
      <c r="CD24" s="3">
        <v>0.4744</v>
      </c>
      <c r="CE24" s="1">
        <v>13</v>
      </c>
      <c r="CF24" s="1">
        <v>65</v>
      </c>
      <c r="CG24" s="1">
        <v>795</v>
      </c>
      <c r="CH24" s="1">
        <v>65</v>
      </c>
      <c r="CI24" s="1">
        <v>0</v>
      </c>
      <c r="CJ24" s="1">
        <v>795</v>
      </c>
      <c r="CO24" s="1">
        <v>158</v>
      </c>
      <c r="CP24" s="1">
        <v>1.86</v>
      </c>
      <c r="CW24" s="1">
        <v>1537</v>
      </c>
      <c r="CX24" s="1">
        <v>1352</v>
      </c>
      <c r="CY24" s="1">
        <v>1131</v>
      </c>
      <c r="CZ24" s="1">
        <v>965</v>
      </c>
      <c r="DA24" s="1">
        <v>914</v>
      </c>
      <c r="DH24" s="4">
        <f>IF(COUNT(DJ24,D24)=2,IFERROR(DJ24*100/D24,""),"")</f>
        <v>76.3</v>
      </c>
      <c r="DI24" s="1">
        <f>IF(COUNT(O24,DJ23)=2,O24*0.9+DJ23*0.015,"")</f>
        <v>1632</v>
      </c>
      <c r="DJ24" s="1">
        <f>IF(COUNT(DJ23,I24,O24,DL24,DI24)=5,DJ23+I24+O24-DL24-DI24,"")</f>
        <v>40147</v>
      </c>
      <c r="DK24" s="1">
        <f>IF(COUNT(DK23,DI24,DM24,DR24)=4,DK23+DI24-DM24-DR24,"")</f>
        <v>12493</v>
      </c>
      <c r="DL24" s="1">
        <f>IF(COUNT(DJ23,BZ24)=2,ROUND(DJ23*BZ24/1000,0),"")</f>
        <v>1999</v>
      </c>
      <c r="DM24" s="1">
        <v>0</v>
      </c>
      <c r="DR24" s="1">
        <f>IF(COUNT(DI23)=1,ROUND(DI23*0.2,0),"")</f>
        <v>3000</v>
      </c>
      <c r="DS24" s="1">
        <f>IF(COUNT(DS23,DR24,BZ24)=3,INT(DS23+DR24-(DS23*BZ24/1000)),"")</f>
        <v>12021</v>
      </c>
      <c r="DU24" t="str">
        <v/>
      </c>
    </row>
    <row r="25">
      <c r="A25">
        <v>1853</v>
      </c>
      <c r="B25" t="str">
        <v/>
      </c>
      <c r="C25" s="1">
        <f>A25</f>
        <v>1853</v>
      </c>
      <c r="D25" s="1">
        <v>64154</v>
      </c>
      <c r="E25" s="1">
        <f>IF(COUNT(D25,D24)=2,(D25-D24),"")</f>
        <v>11514</v>
      </c>
      <c r="F25" s="2">
        <f>IFERROR(E25/D24,"")</f>
        <v>0.21873100303951368</v>
      </c>
      <c r="G25" s="2">
        <f>IFERROR((E25-E24)/E24,"")</f>
        <v>23.24</v>
      </c>
      <c r="I25" s="1">
        <v>4811</v>
      </c>
      <c r="J25" s="1">
        <f>IF(COUNT(I17,M25)=2,I17*M25,"")</f>
        <v>2236</v>
      </c>
      <c r="K25" s="2">
        <f>IFERROR((I25-I24)/I24,"")</f>
        <v>0.3781151532512174</v>
      </c>
      <c r="L25" s="2">
        <f>IFERROR(J25/E25,"")</f>
        <v>0.19419836720514155</v>
      </c>
      <c r="M25" s="2">
        <f>IF(COUNT(M24)=1,M24-0.0002,"")</f>
        <v>1</v>
      </c>
      <c r="N25" s="2">
        <f>IF(COUNT(I17,J25)=2,IFERROR((I17-J25)/I17,""),"")</f>
        <v>0</v>
      </c>
      <c r="O25" s="1">
        <v>10515</v>
      </c>
      <c r="P25" s="2">
        <f>IFERROR((O25-O24)/O24,"")</f>
        <v>3.6816562778272486</v>
      </c>
      <c r="Q25" s="1">
        <f>IF(COUNT(O25,J25)=2,(O25+J25),"")</f>
        <v>12751</v>
      </c>
      <c r="R25" s="2">
        <v>-0.6696047008547008</v>
      </c>
      <c r="S25" s="1">
        <f>IF(COUNT(Q25,E25)=2,(Q25-E25),"")</f>
        <v>1237</v>
      </c>
      <c r="T25" s="2">
        <f>IFERROR((U25-U24)/U24,"")</f>
        <v>-0.05319148936170213</v>
      </c>
      <c r="U25" s="1">
        <v>178</v>
      </c>
      <c r="V25" s="2">
        <f>IFERROR(U25/D25,"")</f>
        <v>0.002774573682077501</v>
      </c>
      <c r="W25" s="2">
        <f>IFERROR((X25-X24)/X24,"")</f>
        <v>3.9446706754579925</v>
      </c>
      <c r="X25" s="3">
        <f>IFERROR(O25/U25,"")</f>
        <v>59.07303370786517</v>
      </c>
      <c r="Y25" s="3">
        <f>IFERROR(E25/U25,"")</f>
        <v>64.68539325842697</v>
      </c>
      <c r="Z25" s="3">
        <f>IFERROR(Q25/U25,"")</f>
        <v>71.63483146067416</v>
      </c>
      <c r="AG25" s="2">
        <f>IFERROR((AH25-AH24)/AH24,"")</f>
        <v>0</v>
      </c>
      <c r="AH25" s="1">
        <v>5</v>
      </c>
      <c r="AO25" s="2">
        <f>IFERROR((AP25-AP24)/AP24,"")</f>
        <v>0.11627906976744186</v>
      </c>
      <c r="AP25" s="1">
        <v>960</v>
      </c>
      <c r="AU25" s="3">
        <f>IFERROR(AP25/AH25,"")</f>
        <v>192</v>
      </c>
      <c r="AV25" s="1">
        <v>-180.0095238095238</v>
      </c>
      <c r="AW25" s="3">
        <f>IFERROR(D25/AP25,"")</f>
        <v>66.82708333333333</v>
      </c>
      <c r="AX25" s="1">
        <v>-301.5312678699071</v>
      </c>
      <c r="BV25" s="1">
        <v>13034</v>
      </c>
      <c r="BW25" s="1">
        <v>1231</v>
      </c>
      <c r="BX25" s="1">
        <v>3580</v>
      </c>
      <c r="BY25" s="4">
        <v>61.3</v>
      </c>
      <c r="BZ25" s="4">
        <v>50</v>
      </c>
      <c r="CA25" s="1">
        <v>40.7</v>
      </c>
      <c r="CB25" s="5">
        <v>1.0442</v>
      </c>
      <c r="CC25" s="1">
        <v>7.467</v>
      </c>
      <c r="CD25" s="3">
        <v>0.4772</v>
      </c>
      <c r="CE25" s="1">
        <v>14</v>
      </c>
      <c r="CF25" s="1">
        <v>75</v>
      </c>
      <c r="CG25" s="1">
        <v>885</v>
      </c>
      <c r="CH25" s="1">
        <v>75</v>
      </c>
      <c r="CI25" s="1">
        <v>0</v>
      </c>
      <c r="CJ25" s="1">
        <v>885</v>
      </c>
      <c r="CO25" s="1">
        <v>33</v>
      </c>
      <c r="CP25" s="1">
        <v>1.86</v>
      </c>
      <c r="CW25" s="1">
        <v>1798</v>
      </c>
      <c r="CX25" s="1">
        <v>1676</v>
      </c>
      <c r="CY25" s="1">
        <v>1492</v>
      </c>
      <c r="CZ25" s="1">
        <v>1270</v>
      </c>
      <c r="DA25" s="1">
        <v>1105</v>
      </c>
      <c r="DH25" s="4">
        <f>IF(COUNT(DJ25,D25)=2,IFERROR(DJ25*100/D25,""),"")</f>
        <v>78.4</v>
      </c>
      <c r="DI25" s="1">
        <f>IF(COUNT(O25,DJ24)=2,O25*0.9+DJ24*0.015,"")</f>
        <v>1989</v>
      </c>
      <c r="DJ25" s="1">
        <f>IF(COUNT(DJ24,I25,O25,DL25,DI25)=5,DJ24+I25+O25-DL25-DI25,"")</f>
        <v>50297</v>
      </c>
      <c r="DK25" s="1">
        <f>IF(COUNT(DK24,DI25,DM25,DR25)=4,DK24+DI25-DM25-DR25,"")</f>
        <v>13857</v>
      </c>
      <c r="DL25" s="1">
        <f>IF(COUNT(DJ24,BZ25)=2,ROUND(DJ24*BZ25/1000,0),"")</f>
        <v>2289</v>
      </c>
      <c r="DM25" s="1">
        <v>0</v>
      </c>
      <c r="DR25" s="1">
        <f>IF(COUNT(DI24)=1,ROUND(DI24*0.2,0),"")</f>
        <v>292</v>
      </c>
      <c r="DS25" s="1">
        <f>IF(COUNT(DS24,DR25,BZ25)=3,INT(DS24+DR25-(DS24*BZ25/1000)),"")</f>
        <v>11711</v>
      </c>
      <c r="DU25" t="str">
        <v/>
      </c>
    </row>
    <row r="26">
      <c r="A26">
        <v>1854</v>
      </c>
      <c r="B26" t="str">
        <v/>
      </c>
      <c r="C26" s="1">
        <f>A26</f>
        <v>1854</v>
      </c>
      <c r="D26" s="1">
        <v>68429</v>
      </c>
      <c r="E26" s="1">
        <f>IF(COUNT(D26,D25)=2,(D26-D25),"")</f>
        <v>4275</v>
      </c>
      <c r="F26" s="2">
        <f>IFERROR(E26/D25,"")</f>
        <v>0.06663653084764785</v>
      </c>
      <c r="G26" s="2">
        <f>IFERROR((E26-E25)/E25,"")</f>
        <v>-0.6287128712871287</v>
      </c>
      <c r="I26" s="1">
        <v>4409</v>
      </c>
      <c r="J26" s="1">
        <f>IF(COUNT(I18,M26)=2,I18*M26,"")</f>
        <v>2405</v>
      </c>
      <c r="K26" s="2">
        <f>IFERROR((I26-I25)/I25,"")</f>
        <v>-0.08355851174392018</v>
      </c>
      <c r="L26" s="2">
        <f>IFERROR(J26/E26,"")</f>
        <v>0.5625730994152047</v>
      </c>
      <c r="M26" s="2">
        <f>IF(COUNT(M25)=1,M25-0.0002,"")</f>
        <v>1</v>
      </c>
      <c r="N26" s="2">
        <f>IF(COUNT(I18,J26)=2,IFERROR((I18-J26)/I18,""),"")</f>
        <v>0</v>
      </c>
      <c r="O26" s="1">
        <v>3118</v>
      </c>
      <c r="P26" s="2">
        <f>IFERROR((O26-O25)/O25,"")</f>
        <v>-0.703471231573942</v>
      </c>
      <c r="Q26" s="1">
        <f>IF(COUNT(O26,J26)=2,(O26+J26),"")</f>
        <v>5523</v>
      </c>
      <c r="R26" s="2">
        <v>0.00889248181083266</v>
      </c>
      <c r="S26" s="1">
        <f>IF(COUNT(Q26,E26)=2,(Q26-E26),"")</f>
        <v>1248</v>
      </c>
      <c r="T26" s="2">
        <f>IFERROR((U26-U25)/U25,"")</f>
        <v>-0.20786516853932585</v>
      </c>
      <c r="U26" s="1">
        <v>141</v>
      </c>
      <c r="V26" s="2">
        <f>IFERROR(U26/D26,"")</f>
        <v>0.0020605298922971257</v>
      </c>
      <c r="W26" s="2">
        <f>IFERROR((X26-X25)/X25,"")</f>
        <v>-0.6256587178734871</v>
      </c>
      <c r="X26" s="3">
        <f>IFERROR(O26/U26,"")</f>
        <v>22.113475177304963</v>
      </c>
      <c r="Y26" s="3">
        <f>IFERROR(E26/U26,"")</f>
        <v>30.319148936170212</v>
      </c>
      <c r="Z26" s="3">
        <f>IFERROR(Q26/U26,"")</f>
        <v>39.170212765957444</v>
      </c>
      <c r="AG26" s="2">
        <f>IFERROR((AH26-AH25)/AH25,"")</f>
        <v>0.2</v>
      </c>
      <c r="AH26" s="1">
        <v>6</v>
      </c>
      <c r="AO26" s="2">
        <f>IFERROR((AP26-AP25)/AP25,"")</f>
        <v>-0.022916666666666665</v>
      </c>
      <c r="AP26" s="1">
        <v>938</v>
      </c>
      <c r="AU26" s="3">
        <f>IFERROR(AP26/AH26,"")</f>
        <v>156.33333333333334</v>
      </c>
      <c r="AV26" s="1">
        <v>-144.34285714285716</v>
      </c>
      <c r="AW26" s="3">
        <f>IFERROR(D26/AP26,"")</f>
        <v>72.95202558635394</v>
      </c>
      <c r="AX26" s="1">
        <v>-295.4063256168865</v>
      </c>
      <c r="BV26" s="1">
        <v>5873</v>
      </c>
      <c r="BW26" s="1">
        <v>365</v>
      </c>
      <c r="BX26" s="1">
        <v>4044</v>
      </c>
      <c r="BY26" s="4">
        <v>61</v>
      </c>
      <c r="BZ26" s="4">
        <v>50</v>
      </c>
      <c r="CA26" s="1">
        <v>41.1</v>
      </c>
      <c r="CB26" s="5">
        <v>1.0448</v>
      </c>
      <c r="CC26" s="1">
        <v>7.456</v>
      </c>
      <c r="CD26" s="3">
        <v>0.4801</v>
      </c>
      <c r="CE26" s="1">
        <v>13</v>
      </c>
      <c r="CF26" s="1">
        <v>79</v>
      </c>
      <c r="CG26" s="1">
        <v>859</v>
      </c>
      <c r="CH26" s="1">
        <v>79</v>
      </c>
      <c r="CI26" s="1">
        <v>0</v>
      </c>
      <c r="CJ26" s="1">
        <v>859</v>
      </c>
      <c r="CO26" s="1">
        <v>119</v>
      </c>
      <c r="CP26" s="1">
        <v>1.86</v>
      </c>
      <c r="CW26" s="1">
        <v>1844</v>
      </c>
      <c r="CX26" s="1">
        <v>1840</v>
      </c>
      <c r="CY26" s="1">
        <v>1718</v>
      </c>
      <c r="CZ26" s="1">
        <v>1533</v>
      </c>
      <c r="DA26" s="1">
        <v>1312</v>
      </c>
      <c r="DH26" s="4">
        <f>IF(COUNT(DJ26,D26)=2,IFERROR(DJ26*100/D26,""),"")</f>
        <v>77.7</v>
      </c>
      <c r="DI26" s="1">
        <f>IF(COUNT(O26,DJ25)=2,O26*0.9+DJ25*0.015,"")</f>
        <v>2121</v>
      </c>
      <c r="DJ26" s="1">
        <f>IF(COUNT(DJ25,I26,O26,DL26,DI26)=5,DJ25+I26+O26-DL26-DI26,"")</f>
        <v>53144</v>
      </c>
      <c r="DK26" s="1">
        <f>IF(COUNT(DK25,DI26,DM26,DR26)=4,DK25+DI26-DM26-DR26,"")</f>
        <v>15285</v>
      </c>
      <c r="DL26" s="1">
        <f>IF(COUNT(DJ25,BZ26)=2,ROUND(DJ25*BZ26/1000,0),"")</f>
        <v>2575</v>
      </c>
      <c r="DM26" s="1">
        <v>0</v>
      </c>
      <c r="DR26" s="1">
        <f>IF(COUNT(DI25)=1,ROUND(DI25*0.2,0),"")</f>
        <v>312</v>
      </c>
      <c r="DS26" s="1">
        <f>IF(COUNT(DS25,DR26,BZ26)=3,INT(DS25+DR26-(DS25*BZ26/1000)),"")</f>
        <v>11437</v>
      </c>
      <c r="DU26" t="str">
        <v/>
      </c>
    </row>
    <row r="27">
      <c r="A27">
        <v>1855</v>
      </c>
      <c r="B27" t="str">
        <v/>
      </c>
      <c r="C27" s="1">
        <f>A27</f>
        <v>1855</v>
      </c>
      <c r="D27" s="1">
        <v>63974</v>
      </c>
      <c r="E27" s="1">
        <f>IF(COUNT(D27,D26)=2,(D27-D26),"")</f>
        <v>-4455</v>
      </c>
      <c r="F27" s="2">
        <f>IFERROR(E27/D26,"")</f>
        <v>-0.06510397638428152</v>
      </c>
      <c r="G27" s="2">
        <f>IFERROR((E27-E26)/E26,"")</f>
        <v>-2.042105263157895</v>
      </c>
      <c r="I27" s="1">
        <v>4278</v>
      </c>
      <c r="J27" s="1">
        <f>IF(COUNT(I19,M27)=2,I19*M27,"")</f>
        <v>2394</v>
      </c>
      <c r="K27" s="2">
        <f>IFERROR((I27-I26)/I26,"")</f>
        <v>-0.029711952823769563</v>
      </c>
      <c r="L27" s="2">
        <f>IFERROR(J27/E27,"")</f>
        <v>-0.5373737373737374</v>
      </c>
      <c r="M27" s="2">
        <f>IF(COUNT(M26)=1,M26-0.0002,"")</f>
        <v>1</v>
      </c>
      <c r="N27" s="2">
        <f>IF(COUNT(I19,J27)=2,IFERROR((I19-J27)/I19,""),"")</f>
        <v>0</v>
      </c>
      <c r="O27" s="1">
        <v>2334</v>
      </c>
      <c r="P27" s="2">
        <f>IFERROR((O27-O26)/O26,"")</f>
        <v>-0.2514432328415651</v>
      </c>
      <c r="Q27" s="1">
        <f>IF(COUNT(O27,J27)=2,(O27+J27),"")</f>
        <v>4728</v>
      </c>
      <c r="R27" s="2">
        <v>6.358173076923077</v>
      </c>
      <c r="S27" s="1">
        <f>IF(COUNT(Q27,E27)=2,(Q27-E27),"")</f>
        <v>9183</v>
      </c>
      <c r="T27" s="2">
        <f>IFERROR((U27-U26)/U26,"")</f>
        <v>0.2127659574468085</v>
      </c>
      <c r="U27" s="1">
        <v>171</v>
      </c>
      <c r="V27" s="2">
        <f>IFERROR(U27/D27,"")</f>
        <v>0.0026729608903617095</v>
      </c>
      <c r="W27" s="2">
        <f>IFERROR((X27-X26)/X26,"")</f>
        <v>-0.38276898146585187</v>
      </c>
      <c r="X27" s="3">
        <f>IFERROR(O27/U27,"")</f>
        <v>13.649122807017545</v>
      </c>
      <c r="Y27" s="3">
        <f>IFERROR(E27/U27,"")</f>
        <v>-26.05263157894737</v>
      </c>
      <c r="Z27" s="3">
        <f>IFERROR(Q27/U27,"")</f>
        <v>27.649122807017545</v>
      </c>
      <c r="AG27" s="2">
        <f>IFERROR((AH27-AH26)/AH26,"")</f>
        <v>0</v>
      </c>
      <c r="AH27" s="1">
        <v>6</v>
      </c>
      <c r="AO27" s="2">
        <f>IFERROR((AP27-AP26)/AP26,"")</f>
        <v>0.02025586353944563</v>
      </c>
      <c r="AP27" s="1">
        <v>957</v>
      </c>
      <c r="AU27" s="3">
        <f>IFERROR(AP27/AH27,"")</f>
        <v>159.5</v>
      </c>
      <c r="AV27" s="1">
        <v>-147.5095238095238</v>
      </c>
      <c r="AW27" s="3">
        <f>IFERROR(D27/AP27,"")</f>
        <v>66.84848484848484</v>
      </c>
      <c r="AX27" s="1">
        <v>-301.50986635475556</v>
      </c>
      <c r="BV27" s="1">
        <v>5109</v>
      </c>
      <c r="BW27" s="1">
        <v>273</v>
      </c>
      <c r="BX27" s="1">
        <v>4005</v>
      </c>
      <c r="BY27" s="4">
        <v>60.5</v>
      </c>
      <c r="BZ27" s="4">
        <v>50</v>
      </c>
      <c r="CA27" s="1">
        <v>41.6</v>
      </c>
      <c r="CB27" s="5">
        <v>1.0454</v>
      </c>
      <c r="CC27" s="1">
        <v>7.445</v>
      </c>
      <c r="CD27" s="3">
        <v>0.4829</v>
      </c>
      <c r="CE27" s="1">
        <v>14</v>
      </c>
      <c r="CF27" s="1">
        <v>99</v>
      </c>
      <c r="CG27" s="1">
        <v>858</v>
      </c>
      <c r="CH27" s="1">
        <v>99</v>
      </c>
      <c r="CI27" s="1">
        <v>0</v>
      </c>
      <c r="CJ27" s="1">
        <v>858</v>
      </c>
      <c r="CO27" s="1">
        <v>65</v>
      </c>
      <c r="CP27" s="1">
        <v>1.86</v>
      </c>
      <c r="CW27" s="1">
        <v>1847</v>
      </c>
      <c r="CX27" s="1">
        <v>1875</v>
      </c>
      <c r="CY27" s="1">
        <v>1871</v>
      </c>
      <c r="CZ27" s="1">
        <v>1749</v>
      </c>
      <c r="DA27" s="1">
        <v>1564</v>
      </c>
      <c r="DH27" s="4">
        <f>IF(COUNT(DJ27,D27)=2,IFERROR(DJ27*100/D27,""),"")</f>
        <v>84.4</v>
      </c>
      <c r="DI27" s="1">
        <f>IF(COUNT(O27,DJ26)=2,O27*0.9+DJ26*0.015,"")</f>
        <v>1983</v>
      </c>
      <c r="DJ27" s="1">
        <f>IF(COUNT(DJ26,I27,O27,DL27,DI27)=5,DJ26+I27+O27-DL27-DI27,"")</f>
        <v>53970</v>
      </c>
      <c r="DK27" s="1">
        <f>IF(COUNT(DK26,DI27,DM27,DR27)=4,DK26+DI27-DM27-DR27,"")</f>
        <v>10004</v>
      </c>
      <c r="DL27" s="1">
        <f>IF(COUNT(DJ26,BZ27)=2,ROUND(DJ26*BZ27/1000,0),"")</f>
        <v>2794</v>
      </c>
      <c r="DM27" s="1">
        <v>0</v>
      </c>
      <c r="DR27" s="1">
        <f>IF(COUNT(DI26)=1,ROUND(DI26*0.2,0),"")</f>
        <v>8000</v>
      </c>
      <c r="DS27" s="1">
        <f>IF(COUNT(DS26,DR27,BZ27)=3,INT(DS26+DR27-(DS26*BZ27/1000)),"")</f>
        <v>18865</v>
      </c>
      <c r="DU27" t="str">
        <v/>
      </c>
    </row>
    <row r="28">
      <c r="A28">
        <v>1856</v>
      </c>
      <c r="B28" t="str">
        <v/>
      </c>
      <c r="C28" s="1">
        <f>A28</f>
        <v>1856</v>
      </c>
      <c r="D28" s="1">
        <v>63881</v>
      </c>
      <c r="E28" s="1">
        <f>IF(COUNT(D28,D27)=2,(D28-D27),"")</f>
        <v>-93</v>
      </c>
      <c r="F28" s="2">
        <f>IFERROR(E28/D27,"")</f>
        <v>-0.0014537155719511051</v>
      </c>
      <c r="G28" s="2">
        <f>IFERROR((E28-E27)/E27,"")</f>
        <v>-0.9791245791245792</v>
      </c>
      <c r="I28" s="1">
        <v>4053</v>
      </c>
      <c r="J28" s="1">
        <f>IF(COUNT(I20,M28)=2,I20*M28,"")</f>
        <v>2775</v>
      </c>
      <c r="K28" s="2">
        <f>IFERROR((I28-I27)/I27,"")</f>
        <v>-0.052594670406732116</v>
      </c>
      <c r="L28" s="2">
        <f>IFERROR(J28/E28,"")</f>
        <v>-29.838709677419356</v>
      </c>
      <c r="M28" s="2">
        <f>IF(COUNT(M27)=1,M27-0.0002,"")</f>
        <v>0.9359190556492412</v>
      </c>
      <c r="N28" s="2">
        <f>IF(COUNT(I20,J28)=2,IFERROR((I20-J28)/I20,""),"")</f>
        <v>0.06408094435075885</v>
      </c>
      <c r="O28" s="1">
        <v>1757</v>
      </c>
      <c r="P28" s="2">
        <f>IFERROR((O28-O27)/O27,"")</f>
        <v>-0.24721508140531276</v>
      </c>
      <c r="Q28" s="1">
        <f>IF(COUNT(O28,J28)=2,(O28+J28),"")</f>
        <v>4532</v>
      </c>
      <c r="R28" s="2">
        <v>-0.49635195469890014</v>
      </c>
      <c r="S28" s="1">
        <f>IF(COUNT(Q28,E28)=2,(Q28-E28),"")</f>
        <v>4625</v>
      </c>
      <c r="T28" s="2">
        <f>IFERROR((U28-U27)/U27,"")</f>
        <v>0.05847953216374269</v>
      </c>
      <c r="U28" s="1">
        <v>181</v>
      </c>
      <c r="V28" s="2">
        <f>IFERROR(U28/D28,"")</f>
        <v>0.002833393340742944</v>
      </c>
      <c r="W28" s="2">
        <f>IFERROR((X28-X27)/X27,"")</f>
        <v>-0.2888054083994944</v>
      </c>
      <c r="X28" s="3">
        <f>IFERROR(O28/U28,"")</f>
        <v>9.707182320441989</v>
      </c>
      <c r="Y28" s="3">
        <f>IFERROR(E28/U28,"")</f>
        <v>-0.5138121546961326</v>
      </c>
      <c r="Z28" s="3">
        <f>IFERROR(Q28/U28,"")</f>
        <v>25.03867403314917</v>
      </c>
      <c r="AG28" s="2">
        <f>IFERROR((AH28-AH27)/AH27,"")</f>
        <v>0.16666666666666666</v>
      </c>
      <c r="AH28" s="1">
        <v>7</v>
      </c>
      <c r="AO28" s="2">
        <f>IFERROR((AP28-AP27)/AP27,"")</f>
        <v>0.008359456635318705</v>
      </c>
      <c r="AP28" s="1">
        <v>965</v>
      </c>
      <c r="AU28" s="3">
        <f>IFERROR(AP28/AH28,"")</f>
        <v>137.85714285714286</v>
      </c>
      <c r="AV28" s="1">
        <v>-125.86666666666667</v>
      </c>
      <c r="AW28" s="3">
        <f>IFERROR(D28/AP28,"")</f>
        <v>66.1979274611399</v>
      </c>
      <c r="AX28" s="1">
        <v>-302.16042374210053</v>
      </c>
      <c r="BV28" s="1">
        <v>5107</v>
      </c>
      <c r="BW28" s="1">
        <v>205</v>
      </c>
      <c r="BX28" s="1">
        <v>3848</v>
      </c>
      <c r="BY28" s="4">
        <v>60.2</v>
      </c>
      <c r="BZ28" s="4">
        <v>50</v>
      </c>
      <c r="CA28" s="1">
        <v>42</v>
      </c>
      <c r="CB28" s="5">
        <v>1.046</v>
      </c>
      <c r="CC28" s="1">
        <v>7.434</v>
      </c>
      <c r="CD28" s="3">
        <v>0.4857</v>
      </c>
      <c r="CE28" s="1">
        <v>12</v>
      </c>
      <c r="CF28" s="1">
        <v>124</v>
      </c>
      <c r="CG28" s="1">
        <v>841</v>
      </c>
      <c r="CH28" s="1">
        <v>124</v>
      </c>
      <c r="CI28" s="1">
        <v>0</v>
      </c>
      <c r="CJ28" s="1">
        <v>841</v>
      </c>
      <c r="CO28" s="1">
        <v>130</v>
      </c>
      <c r="CP28" s="1">
        <v>1.86</v>
      </c>
      <c r="CW28" s="1">
        <v>1976</v>
      </c>
      <c r="CX28" s="1">
        <v>1871</v>
      </c>
      <c r="CY28" s="1">
        <v>1898</v>
      </c>
      <c r="CZ28" s="1">
        <v>1894</v>
      </c>
      <c r="DA28" s="1">
        <v>1772</v>
      </c>
      <c r="DH28" s="4">
        <f>IF(COUNT(DJ28,D28)=2,IFERROR(DJ28*100/D28,""),"")</f>
        <v>84.4</v>
      </c>
      <c r="DI28" s="1">
        <f>IF(COUNT(O28,DJ27)=2,O28*0.9+DJ27*0.015,"")</f>
        <v>1980</v>
      </c>
      <c r="DJ28" s="1">
        <f>IF(COUNT(DJ27,I28,O28,DL28,DI28)=5,DJ27+I28+O28-DL28-DI28,"")</f>
        <v>53897</v>
      </c>
      <c r="DK28" s="1">
        <f>IF(COUNT(DK27,DI28,DM28,DR28)=4,DK27+DI28-DM28-DR28,"")</f>
        <v>9984</v>
      </c>
      <c r="DL28" s="1">
        <f>IF(COUNT(DJ27,BZ28)=2,ROUND(DJ27*BZ28/1000,0),"")</f>
        <v>2698</v>
      </c>
      <c r="DM28" s="1">
        <v>0</v>
      </c>
      <c r="DR28" s="1">
        <f>IF(COUNT(DI27)=1,ROUND(DI27*0.2,0),"")</f>
        <v>3000</v>
      </c>
      <c r="DS28" s="1">
        <f>IF(COUNT(DS27,DR28,BZ28)=3,INT(DS27+DR28-(DS27*BZ28/1000)),"")</f>
        <v>20921</v>
      </c>
      <c r="DU28" t="str">
        <v/>
      </c>
    </row>
    <row r="29">
      <c r="A29">
        <v>1857</v>
      </c>
      <c r="B29" t="str">
        <v/>
      </c>
      <c r="C29" s="1">
        <f>A29</f>
        <v>1857</v>
      </c>
      <c r="D29" s="1">
        <v>55236</v>
      </c>
      <c r="E29" s="1">
        <f>IF(COUNT(D29,D28)=2,(D29-D28),"")</f>
        <v>-8645</v>
      </c>
      <c r="F29" s="2">
        <f>IFERROR(E29/D28,"")</f>
        <v>-0.13532975376089917</v>
      </c>
      <c r="G29" s="2">
        <f>IFERROR((E29-E28)/E28,"")</f>
        <v>91.95698924731182</v>
      </c>
      <c r="I29" s="1">
        <v>3886</v>
      </c>
      <c r="J29" s="1">
        <f>IF(COUNT(I21,M29)=2,I21*M29,"")</f>
        <v>3350</v>
      </c>
      <c r="K29" s="2">
        <f>IFERROR((I29-I28)/I28,"")</f>
        <v>-0.04120404638539354</v>
      </c>
      <c r="L29" s="2">
        <f>IFERROR(J29/E29,"")</f>
        <v>-0.3875072296124928</v>
      </c>
      <c r="M29" s="2">
        <f>IF(COUNT(M28)=1,M28-0.0002,"")</f>
        <v>0.9347098214285714</v>
      </c>
      <c r="N29" s="2">
        <f>IF(COUNT(I21,J29)=2,IFERROR((I21-J29)/I21,""),"")</f>
        <v>0.06529017857142858</v>
      </c>
      <c r="O29" s="1">
        <v>2720</v>
      </c>
      <c r="P29" s="2">
        <f>IFERROR((O29-O28)/O28,"")</f>
        <v>0.5480933409220262</v>
      </c>
      <c r="Q29" s="1">
        <f>IF(COUNT(O29,J29)=2,(O29+J29),"")</f>
        <v>6070</v>
      </c>
      <c r="R29" s="2">
        <v>2.1816216216216215</v>
      </c>
      <c r="S29" s="1">
        <f>IF(COUNT(Q29,E29)=2,(Q29-E29),"")</f>
        <v>14715</v>
      </c>
      <c r="T29" s="2">
        <f>IFERROR((U29-U28)/U28,"")</f>
        <v>0.12154696132596685</v>
      </c>
      <c r="U29" s="1">
        <v>203</v>
      </c>
      <c r="V29" s="2">
        <f>IFERROR(U29/D29,"")</f>
        <v>0.00367513940183938</v>
      </c>
      <c r="W29" s="2">
        <f>IFERROR((X29-X28)/X28,"")</f>
        <v>0.38031967835904795</v>
      </c>
      <c r="X29" s="3">
        <f>IFERROR(O29/U29,"")</f>
        <v>13.399014778325123</v>
      </c>
      <c r="Y29" s="3">
        <f>IFERROR(E29/U29,"")</f>
        <v>-42.58620689655172</v>
      </c>
      <c r="Z29" s="3">
        <f>IFERROR(Q29/U29,"")</f>
        <v>29.901477832512317</v>
      </c>
      <c r="AG29" s="2">
        <f>IFERROR((AH29-AH28)/AH28,"")</f>
        <v>-0.14285714285714285</v>
      </c>
      <c r="AH29" s="1">
        <v>6</v>
      </c>
      <c r="AO29" s="2">
        <f>IFERROR((AP29-AP28)/AP28,"")</f>
        <v>-0.15129533678756477</v>
      </c>
      <c r="AP29" s="1">
        <v>819</v>
      </c>
      <c r="AU29" s="3">
        <f>IFERROR(AP29/AH29,"")</f>
        <v>136.5</v>
      </c>
      <c r="AV29" s="1">
        <v>-124.50952380952381</v>
      </c>
      <c r="AW29" s="3">
        <f>IFERROR(D29/AP29,"")</f>
        <v>67.44322344322345</v>
      </c>
      <c r="AX29" s="1">
        <v>-300.91512776001696</v>
      </c>
      <c r="BV29" s="1">
        <v>6711</v>
      </c>
      <c r="BW29" s="1">
        <v>318</v>
      </c>
      <c r="BX29" s="1">
        <v>3568</v>
      </c>
      <c r="BY29" s="4">
        <v>59.9</v>
      </c>
      <c r="BZ29" s="4">
        <v>50</v>
      </c>
      <c r="CA29" s="1">
        <v>42.4</v>
      </c>
      <c r="CB29" s="5">
        <v>1.0466</v>
      </c>
      <c r="CC29" s="1">
        <v>7.423</v>
      </c>
      <c r="CD29" s="3">
        <v>0.4886</v>
      </c>
      <c r="CE29" s="1">
        <v>12</v>
      </c>
      <c r="CF29" s="1">
        <v>77</v>
      </c>
      <c r="CG29" s="1">
        <v>742</v>
      </c>
      <c r="CH29" s="1">
        <v>77</v>
      </c>
      <c r="CI29" s="1">
        <v>0</v>
      </c>
      <c r="CJ29" s="1">
        <v>742</v>
      </c>
      <c r="CO29" s="1">
        <v>88</v>
      </c>
      <c r="CP29" s="1">
        <v>1.86</v>
      </c>
      <c r="CW29" s="1">
        <v>2193</v>
      </c>
      <c r="CX29" s="1">
        <v>2012</v>
      </c>
      <c r="CY29" s="1">
        <v>1907</v>
      </c>
      <c r="CZ29" s="1">
        <v>1935</v>
      </c>
      <c r="DA29" s="1">
        <v>1930</v>
      </c>
      <c r="DH29" s="4">
        <f>IF(COUNT(DJ29,D29)=2,IFERROR(DJ29*100/D29,""),"")</f>
        <v>98.5</v>
      </c>
      <c r="DI29" s="1">
        <f>IF(COUNT(O29,DJ28)=2,O29*0.9+DJ28*0.015,"")</f>
        <v>1712</v>
      </c>
      <c r="DJ29" s="1">
        <f>IF(COUNT(DJ28,I29,O29,DL29,DI29)=5,DJ28+I29+O29-DL29-DI29,"")</f>
        <v>54380</v>
      </c>
      <c r="DK29" s="1">
        <f>IF(COUNT(DK28,DI29,DM29,DR29)=4,DK28+DI29-DM29-DR29,"")</f>
        <v>856</v>
      </c>
      <c r="DL29" s="1">
        <f>IF(COUNT(DJ28,BZ29)=2,ROUND(DJ28*BZ29/1000,0),"")</f>
        <v>2933</v>
      </c>
      <c r="DM29" s="1">
        <v>0</v>
      </c>
      <c r="DR29" s="1">
        <f>IF(COUNT(DI28)=1,ROUND(DI28*0.2,0),"")</f>
        <v>12000</v>
      </c>
      <c r="DS29" s="1">
        <f>IF(COUNT(DS28,DR29,BZ29)=3,INT(DS28+DR29-(DS28*BZ29/1000)),"")</f>
        <v>31874</v>
      </c>
      <c r="DU29" t="str">
        <v/>
      </c>
    </row>
    <row r="30">
      <c r="A30">
        <v>1858</v>
      </c>
      <c r="B30" t="str">
        <v/>
      </c>
      <c r="C30" s="1">
        <f>A30</f>
        <v>1858</v>
      </c>
      <c r="D30" s="1">
        <v>55755</v>
      </c>
      <c r="E30" s="1">
        <f>IF(COUNT(D30,D29)=2,(D30-D29),"")</f>
        <v>519</v>
      </c>
      <c r="F30" s="2">
        <f>IFERROR(E30/D29,"")</f>
        <v>0.0093960460569194</v>
      </c>
      <c r="G30" s="2">
        <f>IFERROR((E30-E29)/E29,"")</f>
        <v>-1.0600347021399652</v>
      </c>
      <c r="I30" s="1">
        <v>3525</v>
      </c>
      <c r="J30" s="1">
        <f>IF(COUNT(I22,M30)=2,I22*M30,"")</f>
        <v>3443</v>
      </c>
      <c r="K30" s="2">
        <f>IFERROR((I30-I29)/I29,"")</f>
        <v>-0.09289758106021616</v>
      </c>
      <c r="L30" s="2">
        <f>IFERROR(J30/E30,"")</f>
        <v>6.633911368015414</v>
      </c>
      <c r="M30" s="2">
        <f>IF(COUNT(M29)=1,M29-0.0002,"")</f>
        <v>1</v>
      </c>
      <c r="N30" s="2">
        <f>IF(COUNT(I22,J30)=2,IFERROR((I22-J30)/I22,""),"")</f>
        <v>0</v>
      </c>
      <c r="O30" s="1">
        <v>1858</v>
      </c>
      <c r="P30" s="2">
        <f>IFERROR((O30-O29)/O29,"")</f>
        <v>-0.31691176470588234</v>
      </c>
      <c r="Q30" s="1">
        <f>IF(COUNT(O30,J30)=2,(O30+J30),"")</f>
        <v>5301</v>
      </c>
      <c r="R30" s="2">
        <v>-0.6750254841997961</v>
      </c>
      <c r="S30" s="1">
        <f>IF(COUNT(Q30,E30)=2,(Q30-E30),"")</f>
        <v>4782</v>
      </c>
      <c r="T30" s="2">
        <f>IFERROR((U30-U29)/U29,"")</f>
        <v>-0.5960591133004927</v>
      </c>
      <c r="U30" s="1">
        <v>82</v>
      </c>
      <c r="V30" s="2">
        <f>IFERROR(U30/D30,"")</f>
        <v>0.0014707201147879114</v>
      </c>
      <c r="W30" s="2">
        <f>IFERROR((X30-X29)/X29,"")</f>
        <v>0.6910598995695841</v>
      </c>
      <c r="X30" s="3">
        <f>IFERROR(O30/U30,"")</f>
        <v>22.658536585365855</v>
      </c>
      <c r="Y30" s="3">
        <f>IFERROR(E30/U30,"")</f>
        <v>6.329268292682927</v>
      </c>
      <c r="Z30" s="3">
        <f>IFERROR(Q30/U30,"")</f>
        <v>64.64634146341463</v>
      </c>
      <c r="AG30" s="2">
        <f>IFERROR((AH30-AH29)/AH29,"")</f>
        <v>-0.3333333333333333</v>
      </c>
      <c r="AH30" s="1">
        <v>4</v>
      </c>
      <c r="AO30" s="2">
        <f>IFERROR((AP30-AP29)/AP29,"")</f>
        <v>-0.09401709401709402</v>
      </c>
      <c r="AP30" s="1">
        <v>742</v>
      </c>
      <c r="AU30" s="3">
        <f>IFERROR(AP30/AH30,"")</f>
        <v>185.5</v>
      </c>
      <c r="AV30" s="1">
        <v>-173.5095238095238</v>
      </c>
      <c r="AW30" s="3">
        <f>IFERROR(D30/AP30,"")</f>
        <v>75.14150943396227</v>
      </c>
      <c r="AX30" s="1">
        <v>-293.2168417692782</v>
      </c>
      <c r="BV30" s="1">
        <v>5643</v>
      </c>
      <c r="BW30" s="1">
        <v>217</v>
      </c>
      <c r="BX30" s="1">
        <v>3308</v>
      </c>
      <c r="BY30" s="4">
        <v>59.6</v>
      </c>
      <c r="BZ30" s="4">
        <v>50</v>
      </c>
      <c r="CA30" s="1">
        <v>42.8</v>
      </c>
      <c r="CB30" s="5">
        <v>1.0472</v>
      </c>
      <c r="CC30" s="1">
        <v>7.412</v>
      </c>
      <c r="CD30" s="3">
        <v>0.4914</v>
      </c>
      <c r="CE30" s="1">
        <v>9</v>
      </c>
      <c r="CF30" s="1">
        <v>81</v>
      </c>
      <c r="CG30" s="1">
        <v>661</v>
      </c>
      <c r="CH30" s="1">
        <v>81</v>
      </c>
      <c r="CI30" s="1">
        <v>0</v>
      </c>
      <c r="CJ30" s="1">
        <v>661</v>
      </c>
      <c r="CO30" s="1">
        <v>0</v>
      </c>
      <c r="CP30" s="1">
        <v>1.86</v>
      </c>
      <c r="CW30" s="1">
        <v>2364</v>
      </c>
      <c r="CX30" s="1">
        <v>2217</v>
      </c>
      <c r="CY30" s="1">
        <v>2037</v>
      </c>
      <c r="CZ30" s="1">
        <v>1931</v>
      </c>
      <c r="DA30" s="1">
        <v>1959</v>
      </c>
      <c r="DH30" s="4">
        <f>IF(COUNT(DJ30,D30)=2,IFERROR(DJ30*100/D30,""),"")</f>
        <v>95.4</v>
      </c>
      <c r="DI30" s="1">
        <f>IF(COUNT(O30,DJ29)=2,O30*0.9+DJ29*0.015,"")</f>
        <v>1728</v>
      </c>
      <c r="DJ30" s="1">
        <f>IF(COUNT(DJ29,I30,O30,DL30,DI30)=5,DJ29+I30+O30-DL30-DI30,"")</f>
        <v>53214</v>
      </c>
      <c r="DK30" s="1">
        <f>IF(COUNT(DK29,DI30,DM30,DR30)=4,DK29+DI30-DM30-DR30,"")</f>
        <v>2541</v>
      </c>
      <c r="DL30" s="1">
        <f>IF(COUNT(DJ29,BZ30)=2,ROUND(DJ29*BZ30/1000,0),"")</f>
        <v>2647</v>
      </c>
      <c r="DM30" s="1">
        <v>0</v>
      </c>
      <c r="DR30" s="1">
        <f>IF(COUNT(DI29)=1,ROUND(DI29*0.2,0),"")</f>
        <v>2000</v>
      </c>
      <c r="DS30" s="1">
        <f>IF(COUNT(DS29,DR30,BZ30)=3,INT(DS29+DR30-(DS29*BZ30/1000)),"")</f>
        <v>32280</v>
      </c>
      <c r="DU30" t="str">
        <v/>
      </c>
    </row>
    <row r="31">
      <c r="A31">
        <v>1859</v>
      </c>
      <c r="B31" t="str">
        <v/>
      </c>
      <c r="C31" s="1">
        <f>A31</f>
        <v>1859</v>
      </c>
      <c r="D31" s="1">
        <v>57038</v>
      </c>
      <c r="E31" s="1">
        <f>IF(COUNT(D31,D30)=2,(D31-D30),"")</f>
        <v>1283</v>
      </c>
      <c r="F31" s="2">
        <f>IFERROR(E31/D30,"")</f>
        <v>0.02301138911308403</v>
      </c>
      <c r="G31" s="2">
        <f>IFERROR((E31-E30)/E30,"")</f>
        <v>1.4720616570327554</v>
      </c>
      <c r="I31" s="1">
        <v>3410</v>
      </c>
      <c r="J31" s="1">
        <f>IF(COUNT(I23,M31)=2,I23*M31,"")</f>
        <v>3469</v>
      </c>
      <c r="K31" s="2">
        <f>IFERROR((I31-I30)/I30,"")</f>
        <v>-0.032624113475177303</v>
      </c>
      <c r="L31" s="2">
        <f>IFERROR(J31/E31,"")</f>
        <v>2.7038191738113797</v>
      </c>
      <c r="M31" s="2">
        <f>IF(COUNT(M30)=1,M30-0.0002,"")</f>
        <v>1</v>
      </c>
      <c r="N31" s="2">
        <f>IF(COUNT(I23,J31)=2,IFERROR((I23-J31)/I23,""),"")</f>
        <v>0</v>
      </c>
      <c r="O31" s="1">
        <v>570</v>
      </c>
      <c r="P31" s="2">
        <f>IFERROR((O31-O30)/O30,"")</f>
        <v>-0.6932185145317545</v>
      </c>
      <c r="Q31" s="1">
        <f>IF(COUNT(O31,J31)=2,(O31+J31),"")</f>
        <v>4039</v>
      </c>
      <c r="R31" s="2">
        <v>-0.4236721037222919</v>
      </c>
      <c r="S31" s="1">
        <f>IF(COUNT(Q31,E31)=2,(Q31-E31),"")</f>
        <v>2756</v>
      </c>
      <c r="T31" s="2">
        <f>IFERROR((U31-U30)/U30,"")</f>
        <v>-0.7926829268292683</v>
      </c>
      <c r="U31" s="1">
        <v>17</v>
      </c>
      <c r="V31" s="2">
        <f>IFERROR(U31/D31,"")</f>
        <v>0.00029804691609102704</v>
      </c>
      <c r="W31" s="2">
        <f>IFERROR((X31-X30)/X30,"")</f>
        <v>0.4797695181409485</v>
      </c>
      <c r="X31" s="3">
        <f>IFERROR(O31/U31,"")</f>
        <v>33.529411764705884</v>
      </c>
      <c r="Y31" s="3">
        <f>IFERROR(E31/U31,"")</f>
        <v>75.47058823529412</v>
      </c>
      <c r="Z31" s="3">
        <f>IFERROR(Q31/U31,"")</f>
        <v>237.58823529411765</v>
      </c>
      <c r="AG31" s="2">
        <f>IFERROR((AH31-AH30)/AH30,"")</f>
        <v>0</v>
      </c>
      <c r="AH31" s="1">
        <v>4</v>
      </c>
      <c r="AO31" s="2">
        <f>IFERROR((AP31-AP30)/AP30,"")</f>
        <v>-0.012129380053908356</v>
      </c>
      <c r="AP31" s="1">
        <v>733</v>
      </c>
      <c r="AU31" s="3">
        <f>IFERROR(AP31/AH31,"")</f>
        <v>183.25</v>
      </c>
      <c r="AV31" s="1">
        <v>-171.2595238095238</v>
      </c>
      <c r="AW31" s="3">
        <f>IFERROR(D31/AP31,"")</f>
        <v>77.81446111869032</v>
      </c>
      <c r="AX31" s="1">
        <v>-290.5438900845501</v>
      </c>
      <c r="BV31" s="1">
        <v>4360</v>
      </c>
      <c r="BW31" s="1">
        <v>66</v>
      </c>
      <c r="BX31" s="1">
        <v>3344</v>
      </c>
      <c r="BY31" s="4">
        <v>59.3</v>
      </c>
      <c r="BZ31" s="4">
        <v>42.1</v>
      </c>
      <c r="CA31" s="1">
        <v>43.2</v>
      </c>
      <c r="CB31" s="5">
        <v>1.0478</v>
      </c>
      <c r="CC31" s="1">
        <v>7.401</v>
      </c>
      <c r="CD31" s="3">
        <v>0.4943</v>
      </c>
      <c r="CE31" s="1">
        <v>9</v>
      </c>
      <c r="CF31" s="1">
        <v>98</v>
      </c>
      <c r="CG31" s="1">
        <v>635</v>
      </c>
      <c r="CH31" s="1">
        <v>98</v>
      </c>
      <c r="CI31" s="1">
        <v>0</v>
      </c>
      <c r="CJ31" s="1">
        <v>635</v>
      </c>
      <c r="CO31" s="1">
        <v>18</v>
      </c>
      <c r="CP31" s="1">
        <v>1.86</v>
      </c>
      <c r="CW31" s="1">
        <v>2421</v>
      </c>
      <c r="CX31" s="1">
        <v>2371</v>
      </c>
      <c r="CY31" s="1">
        <v>2225</v>
      </c>
      <c r="CZ31" s="1">
        <v>2044</v>
      </c>
      <c r="DA31" s="1">
        <v>1939</v>
      </c>
      <c r="DH31" s="4">
        <f>IF(COUNT(DJ31,D31)=2,IFERROR(DJ31*100/D31,""),"")</f>
        <v>92.6</v>
      </c>
      <c r="DI31" s="1">
        <f>IF(COUNT(O31,DJ30)=2,O31*0.9+DJ30*0.015,"")</f>
        <v>1768</v>
      </c>
      <c r="DJ31" s="1">
        <f>IF(COUNT(DJ30,I31,O31,DL31,DI31)=5,DJ30+I31+O31-DL31-DI31,"")</f>
        <v>52836</v>
      </c>
      <c r="DK31" s="1">
        <f>IF(COUNT(DK30,DI31,DM31,DR31)=4,DK30+DI31-DM31-DR31,"")</f>
        <v>4202</v>
      </c>
      <c r="DL31" s="1">
        <f>IF(COUNT(DJ30,BZ31)=2,ROUND(DJ30*BZ31/1000,0),"")</f>
        <v>2199</v>
      </c>
      <c r="DM31" s="1">
        <v>0</v>
      </c>
      <c r="DO31" s="1">
        <v>878</v>
      </c>
      <c r="DP31" s="1">
        <v>-871</v>
      </c>
      <c r="DQ31" s="1">
        <v>-871</v>
      </c>
      <c r="DR31" s="1">
        <f>IF(COUNT(DI30)=1,ROUND(DI30*0.2,0),"")</f>
        <v>7</v>
      </c>
      <c r="DS31" s="1">
        <f>IF(COUNT(DS30,DR31,BZ31)=3,INT(DS30+DR31-(DS30*BZ31/1000)),"")</f>
        <v>30928</v>
      </c>
      <c r="DU31" t="str">
        <v/>
      </c>
    </row>
    <row r="32">
      <c r="A32">
        <v>1860</v>
      </c>
      <c r="B32" t="str">
        <v/>
      </c>
      <c r="C32" s="1">
        <f>A32</f>
        <v>1860</v>
      </c>
      <c r="D32" s="1">
        <v>61082</v>
      </c>
      <c r="E32" s="1">
        <f>IF(COUNT(D32,D31)=2,(D32-D31),"")</f>
        <v>4044</v>
      </c>
      <c r="F32" s="2">
        <f>IFERROR(E32/D31,"")</f>
        <v>0.0709001016865949</v>
      </c>
      <c r="G32" s="2">
        <f>IFERROR((E32-E31)/E31,"")</f>
        <v>2.151987529228371</v>
      </c>
      <c r="I32" s="1">
        <v>3556</v>
      </c>
      <c r="J32" s="1">
        <f>IF(COUNT(I24,M32)=2,I24*M32,"")</f>
        <v>3491</v>
      </c>
      <c r="K32" s="2">
        <f>IFERROR((I32-I31)/I31,"")</f>
        <v>0.04281524926686217</v>
      </c>
      <c r="L32" s="2">
        <f>IFERROR(J32/E32,"")</f>
        <v>0.8632542037586548</v>
      </c>
      <c r="M32" s="2">
        <f>IF(COUNT(M31)=1,M31-0.0002,"")</f>
        <v>1</v>
      </c>
      <c r="N32" s="2">
        <f>IF(COUNT(I24,J32)=2,IFERROR((I24-J32)/I24,""),"")</f>
        <v>0</v>
      </c>
      <c r="O32" s="1">
        <v>611</v>
      </c>
      <c r="P32" s="2">
        <f>IFERROR((O32-O31)/O31,"")</f>
        <v>0.07192982456140351</v>
      </c>
      <c r="Q32" s="1">
        <f>IF(COUNT(O32,J32)=2,(O32+J32),"")</f>
        <v>4102</v>
      </c>
      <c r="R32" s="2">
        <v>-0.978955007256894</v>
      </c>
      <c r="S32" s="1">
        <f>IF(COUNT(Q32,E32)=2,(Q32-E32),"")</f>
        <v>58</v>
      </c>
      <c r="T32" s="2">
        <f>IFERROR((U32-U31)/U31,"")</f>
        <v>5.235294117647059</v>
      </c>
      <c r="U32" s="1">
        <v>106</v>
      </c>
      <c r="V32" s="2">
        <f>IFERROR(U32/D32,"")</f>
        <v>0.0017353721227202777</v>
      </c>
      <c r="W32" s="2">
        <f>IFERROR((X32-X31)/X31,"")</f>
        <v>-0.8280867262495862</v>
      </c>
      <c r="X32" s="3">
        <f>IFERROR(O32/U32,"")</f>
        <v>5.764150943396227</v>
      </c>
      <c r="Y32" s="3">
        <f>IFERROR(E32/U32,"")</f>
        <v>38.15094339622642</v>
      </c>
      <c r="Z32" s="3">
        <f>IFERROR(Q32/U32,"")</f>
        <v>38.698113207547166</v>
      </c>
      <c r="AG32" s="2">
        <f>IFERROR((AH32-AH31)/AH31,"")</f>
        <v>0</v>
      </c>
      <c r="AH32" s="1">
        <v>4</v>
      </c>
      <c r="AO32" s="2">
        <f>IFERROR((AP32-AP31)/AP31,"")</f>
        <v>-0.01637107776261937</v>
      </c>
      <c r="AP32" s="1">
        <v>721</v>
      </c>
      <c r="AU32" s="3">
        <f>IFERROR(AP32/AH32,"")</f>
        <v>180.25</v>
      </c>
      <c r="AV32" s="1">
        <v>-168.2595238095238</v>
      </c>
      <c r="AW32" s="3">
        <f>IFERROR(D32/AP32,"")</f>
        <v>84.71844660194175</v>
      </c>
      <c r="AX32" s="1">
        <v>-283.63990460129867</v>
      </c>
      <c r="BV32" s="1">
        <v>4396</v>
      </c>
      <c r="BW32" s="1">
        <v>71</v>
      </c>
      <c r="BX32" s="1">
        <v>3485</v>
      </c>
      <c r="BY32" s="4">
        <v>59</v>
      </c>
      <c r="BZ32" s="4">
        <v>45.1</v>
      </c>
      <c r="CA32" s="1">
        <v>43.6</v>
      </c>
      <c r="CB32" s="5">
        <v>1.0484</v>
      </c>
      <c r="CC32" s="1">
        <v>7.39</v>
      </c>
      <c r="CD32" s="3">
        <v>0.4971</v>
      </c>
      <c r="CE32" s="1">
        <v>8</v>
      </c>
      <c r="CF32" s="1">
        <v>110</v>
      </c>
      <c r="CG32" s="1">
        <v>611</v>
      </c>
      <c r="CH32" s="1">
        <v>110</v>
      </c>
      <c r="CI32" s="1">
        <v>0</v>
      </c>
      <c r="CJ32" s="1">
        <v>611</v>
      </c>
      <c r="CO32" s="1">
        <v>96</v>
      </c>
      <c r="CP32" s="1">
        <v>1.86</v>
      </c>
      <c r="CW32" s="1">
        <v>2526</v>
      </c>
      <c r="CX32" s="1">
        <v>2429</v>
      </c>
      <c r="CY32" s="1">
        <v>2379</v>
      </c>
      <c r="CZ32" s="1">
        <v>2233</v>
      </c>
      <c r="DA32" s="1">
        <v>2053</v>
      </c>
      <c r="DH32" s="4">
        <f>IF(COUNT(DJ32,D32)=2,IFERROR(DJ32*100/D32,""),"")</f>
        <v>90.3</v>
      </c>
      <c r="DI32" s="1">
        <f>IF(COUNT(O32,DJ31)=2,O32*0.9+DJ31*0.015,"")</f>
        <v>1894</v>
      </c>
      <c r="DJ32" s="1">
        <f>IF(COUNT(DJ31,I32,O32,DL32,DI32)=5,DJ31+I32+O32-DL32-DI32,"")</f>
        <v>55176</v>
      </c>
      <c r="DK32" s="1">
        <f>IF(COUNT(DK31,DI32,DM32,DR32)=4,DK31+DI32-DM32-DR32,"")</f>
        <v>5906</v>
      </c>
      <c r="DL32" s="1">
        <f>IF(COUNT(DJ31,BZ32)=2,ROUND(DJ31*BZ32/1000,0),"")</f>
        <v>2405</v>
      </c>
      <c r="DM32" s="1">
        <v>0</v>
      </c>
      <c r="DO32" s="1">
        <v>-2053</v>
      </c>
      <c r="DP32" s="1">
        <v>2061</v>
      </c>
      <c r="DQ32" s="1">
        <v>1190</v>
      </c>
      <c r="DR32" s="1">
        <f>IF(COUNT(DI31)=1,ROUND(DI31*0.2,0),"")</f>
        <v>8</v>
      </c>
      <c r="DS32" s="1">
        <f>IF(COUNT(DS31,DR32,BZ32)=3,INT(DS31+DR32-(DS31*BZ32/1000)),"")</f>
        <v>29541</v>
      </c>
      <c r="DU32" t="str">
        <v/>
      </c>
    </row>
    <row r="33">
      <c r="A33">
        <v>1861</v>
      </c>
      <c r="B33" t="str">
        <v/>
      </c>
      <c r="C33" s="1">
        <f>A33</f>
        <v>1861</v>
      </c>
      <c r="D33" s="1">
        <v>66211</v>
      </c>
      <c r="E33" s="1">
        <f>IF(COUNT(D33,D32)=2,(D33-D32),"")</f>
        <v>5129</v>
      </c>
      <c r="F33" s="2">
        <f>IFERROR(E33/D32,"")</f>
        <v>0.08396909073049344</v>
      </c>
      <c r="G33" s="2">
        <f>IFERROR((E33-E32)/E32,"")</f>
        <v>0.2682987141444115</v>
      </c>
      <c r="I33" s="1">
        <v>3839</v>
      </c>
      <c r="J33" s="1">
        <f>IF(COUNT(I25,M33)=2,I25*M33,"")</f>
        <v>3785</v>
      </c>
      <c r="K33" s="2">
        <f>IFERROR((I33-I32)/I32,"")</f>
        <v>0.07958380202474691</v>
      </c>
      <c r="L33" s="2">
        <f>IFERROR(J33/E33,"")</f>
        <v>0.7379606161045038</v>
      </c>
      <c r="M33" s="2">
        <f>IF(COUNT(M32)=1,M32-0.0002,"")</f>
        <v>0.7867387237580544</v>
      </c>
      <c r="N33" s="2">
        <f>IF(COUNT(I25,J33)=2,IFERROR((I25-J33)/I25,""),"")</f>
        <v>0.21326127624194555</v>
      </c>
      <c r="O33" s="1">
        <v>662</v>
      </c>
      <c r="P33" s="2">
        <f>IFERROR((O33-O32)/O32,"")</f>
        <v>0.08346972176759411</v>
      </c>
      <c r="Q33" s="1">
        <f>IF(COUNT(O33,J33)=2,(O33+J33),"")</f>
        <v>4447</v>
      </c>
      <c r="R33" s="2">
        <v>-12.758620689655173</v>
      </c>
      <c r="S33" s="1">
        <f>IF(COUNT(Q33,E33)=2,(Q33-E33),"")</f>
        <v>-682</v>
      </c>
      <c r="T33" s="2">
        <f>IFERROR((U33-U32)/U32,"")</f>
        <v>0.009433962264150943</v>
      </c>
      <c r="U33" s="1">
        <v>107</v>
      </c>
      <c r="V33" s="2">
        <f>IFERROR(U33/D33,"")</f>
        <v>0.001616045672169277</v>
      </c>
      <c r="W33" s="2">
        <f>IFERROR((X33-X32)/X32,"")</f>
        <v>0.07334383651742953</v>
      </c>
      <c r="X33" s="3">
        <f>IFERROR(O33/U33,"")</f>
        <v>6.186915887850467</v>
      </c>
      <c r="Y33" s="3">
        <f>IFERROR(E33/U33,"")</f>
        <v>47.93457943925234</v>
      </c>
      <c r="Z33" s="3">
        <f>IFERROR(Q33/U33,"")</f>
        <v>41.5607476635514</v>
      </c>
      <c r="AG33" s="2">
        <f>IFERROR((AH33-AH32)/AH32,"")</f>
        <v>0</v>
      </c>
      <c r="AH33" s="1">
        <v>4</v>
      </c>
      <c r="AO33" s="2">
        <f>IFERROR((AP33-AP32)/AP32,"")</f>
        <v>-0.009708737864077669</v>
      </c>
      <c r="AP33" s="1">
        <v>714</v>
      </c>
      <c r="AU33" s="3">
        <f>IFERROR(AP33/AH33,"")</f>
        <v>178.5</v>
      </c>
      <c r="AV33" s="1">
        <v>-166.5095238095238</v>
      </c>
      <c r="AW33" s="3">
        <f>IFERROR(D33/AP33,"")</f>
        <v>92.73249299719888</v>
      </c>
      <c r="AX33" s="1">
        <v>-275.6258582060416</v>
      </c>
      <c r="BV33" s="1">
        <v>5742</v>
      </c>
      <c r="BW33" s="1">
        <v>77</v>
      </c>
      <c r="BX33" s="1">
        <v>3762</v>
      </c>
      <c r="BY33" s="4">
        <v>59.1</v>
      </c>
      <c r="BZ33" s="4">
        <v>41.9</v>
      </c>
      <c r="CA33" s="1">
        <v>43.8</v>
      </c>
      <c r="CB33" s="5">
        <v>1.0487</v>
      </c>
      <c r="CC33" s="1">
        <v>7.4439</v>
      </c>
      <c r="CD33" s="3">
        <v>0.4966</v>
      </c>
      <c r="CE33" s="1">
        <v>7</v>
      </c>
      <c r="CF33" s="1">
        <v>126</v>
      </c>
      <c r="CG33" s="1">
        <v>588</v>
      </c>
      <c r="CH33" s="1">
        <v>126</v>
      </c>
      <c r="CI33" s="1">
        <v>0</v>
      </c>
      <c r="CJ33" s="1">
        <v>588</v>
      </c>
      <c r="CO33" s="1">
        <v>19</v>
      </c>
      <c r="CP33" s="1">
        <v>1.86</v>
      </c>
      <c r="CW33" s="1">
        <v>2735</v>
      </c>
      <c r="CX33" s="1">
        <v>2535</v>
      </c>
      <c r="CY33" s="1">
        <v>2438</v>
      </c>
      <c r="CZ33" s="1">
        <v>2388</v>
      </c>
      <c r="DA33" s="1">
        <v>2242</v>
      </c>
      <c r="DH33" s="4">
        <f>IF(COUNT(DJ33,D33)=2,IFERROR(DJ33*100/D33,""),"")</f>
        <v>88.4</v>
      </c>
      <c r="DI33" s="1">
        <f>IF(COUNT(O33,DJ32)=2,O33*0.9+DJ32*0.015,"")</f>
        <v>2053</v>
      </c>
      <c r="DJ33" s="1">
        <f>IF(COUNT(DJ32,I33,O33,DL33,DI33)=5,DJ32+I33+O33-DL33-DI33,"")</f>
        <v>58499</v>
      </c>
      <c r="DK33" s="1">
        <f>IF(COUNT(DK32,DI33,DM33,DR33)=4,DK32+DI33-DM33-DR33,"")</f>
        <v>7712</v>
      </c>
      <c r="DL33" s="1">
        <f>IF(COUNT(DJ32,BZ33)=2,ROUND(DJ32*BZ33/1000,0),"")</f>
        <v>2357</v>
      </c>
      <c r="DM33" s="1">
        <v>0</v>
      </c>
      <c r="DO33" s="1">
        <v>-1744</v>
      </c>
      <c r="DP33" s="1">
        <v>1752</v>
      </c>
      <c r="DQ33" s="1">
        <v>2942</v>
      </c>
      <c r="DR33" s="1">
        <f>IF(COUNT(DI32)=1,ROUND(DI32*0.2,0),"")</f>
        <v>8</v>
      </c>
      <c r="DS33" s="1">
        <f>IF(COUNT(DS32,DR33,BZ33)=3,INT(DS32+DR33-(DS32*BZ33/1000)),"")</f>
        <v>28311</v>
      </c>
      <c r="DU33" t="str">
        <v/>
      </c>
    </row>
    <row r="34">
      <c r="A34">
        <v>1862</v>
      </c>
      <c r="B34" t="str">
        <v/>
      </c>
      <c r="C34" s="1">
        <f>A34</f>
        <v>1862</v>
      </c>
      <c r="D34" s="1">
        <v>68780</v>
      </c>
      <c r="E34" s="1">
        <f>IF(COUNT(D34,D33)=2,(D34-D33),"")</f>
        <v>2569</v>
      </c>
      <c r="F34" s="2">
        <f>IFERROR(E34/D33,"")</f>
        <v>0.03880019936264367</v>
      </c>
      <c r="G34" s="2">
        <f>IFERROR((E34-E33)/E33,"")</f>
        <v>-0.4991226359914213</v>
      </c>
      <c r="I34" s="1">
        <v>4076</v>
      </c>
      <c r="J34" s="1">
        <f>IF(COUNT(I26,M34)=2,I26*M34,"")</f>
        <v>4409</v>
      </c>
      <c r="K34" s="2">
        <f>IFERROR((I34-I33)/I33,"")</f>
        <v>0.06173482677780672</v>
      </c>
      <c r="L34" s="2">
        <f>IFERROR(J34/E34,"")</f>
        <v>1.7162319968859479</v>
      </c>
      <c r="M34" s="2">
        <f>IF(COUNT(M33)=1,M33-0.0002,"")</f>
        <v>1</v>
      </c>
      <c r="N34" s="2">
        <f>IF(COUNT(I26,J34)=2,IFERROR((I26-J34)/I26,""),"")</f>
        <v>0</v>
      </c>
      <c r="O34" s="1">
        <v>688</v>
      </c>
      <c r="P34" s="2">
        <f>IFERROR((O34-O33)/O33,"")</f>
        <v>0.03927492447129909</v>
      </c>
      <c r="Q34" s="1">
        <f>IF(COUNT(O34,J34)=2,(O34+J34),"")</f>
        <v>5097</v>
      </c>
      <c r="R34" s="2">
        <v>-4.706744868035191</v>
      </c>
      <c r="S34" s="1">
        <f>IF(COUNT(Q34,E34)=2,(Q34-E34),"")</f>
        <v>2528</v>
      </c>
      <c r="T34" s="2">
        <f>IFERROR((U34-U33)/U33,"")</f>
        <v>-0.5981308411214953</v>
      </c>
      <c r="U34" s="1">
        <v>43</v>
      </c>
      <c r="V34" s="2">
        <f>IFERROR(U34/D34,"")</f>
        <v>0.0006251817388775807</v>
      </c>
      <c r="W34" s="2">
        <f>IFERROR((X34-X33)/X33,"")</f>
        <v>1.5861027190332326</v>
      </c>
      <c r="X34" s="3">
        <f>IFERROR(O34/U34,"")</f>
        <v>16</v>
      </c>
      <c r="Y34" s="3">
        <f>IFERROR(E34/U34,"")</f>
        <v>59.74418604651163</v>
      </c>
      <c r="Z34" s="3">
        <f>IFERROR(Q34/U34,"")</f>
        <v>118.53488372093024</v>
      </c>
      <c r="AG34" s="2">
        <f>IFERROR((AH34-AH33)/AH33,"")</f>
        <v>0</v>
      </c>
      <c r="AH34" s="1">
        <v>4</v>
      </c>
      <c r="AO34" s="2">
        <f>IFERROR((AP34-AP33)/AP33,"")</f>
        <v>-0.022408963585434174</v>
      </c>
      <c r="AP34" s="1">
        <v>698</v>
      </c>
      <c r="AU34" s="3">
        <f>IFERROR(AP34/AH34,"")</f>
        <v>174.5</v>
      </c>
      <c r="AV34" s="1">
        <v>-162.5095238095238</v>
      </c>
      <c r="AW34" s="3">
        <f>IFERROR(D34/AP34,"")</f>
        <v>98.53868194842407</v>
      </c>
      <c r="AX34" s="1">
        <v>-269.81966925481635</v>
      </c>
      <c r="BV34" s="1">
        <v>5249</v>
      </c>
      <c r="BW34" s="1">
        <v>80</v>
      </c>
      <c r="BX34" s="1">
        <v>3996</v>
      </c>
      <c r="BY34" s="4">
        <v>59.2</v>
      </c>
      <c r="BZ34" s="4">
        <v>39.9</v>
      </c>
      <c r="CA34" s="1">
        <v>43.9</v>
      </c>
      <c r="CB34" s="5">
        <v>1.0489</v>
      </c>
      <c r="CC34" s="1">
        <v>7.4868</v>
      </c>
      <c r="CD34" s="3">
        <v>0.496</v>
      </c>
      <c r="CE34" s="1">
        <v>7</v>
      </c>
      <c r="CF34" s="1">
        <v>135</v>
      </c>
      <c r="CG34" s="1">
        <v>563</v>
      </c>
      <c r="CH34" s="1">
        <v>135</v>
      </c>
      <c r="CI34" s="1">
        <v>0</v>
      </c>
      <c r="CJ34" s="1">
        <v>563</v>
      </c>
      <c r="CO34" s="1">
        <v>27</v>
      </c>
      <c r="CP34" s="1">
        <v>1.86</v>
      </c>
      <c r="CW34" s="1">
        <v>2831</v>
      </c>
      <c r="CX34" s="1">
        <v>2744</v>
      </c>
      <c r="CY34" s="1">
        <v>2544</v>
      </c>
      <c r="CZ34" s="1">
        <v>2447</v>
      </c>
      <c r="DA34" s="1">
        <v>2397</v>
      </c>
      <c r="DH34" s="4">
        <f>IF(COUNT(DJ34,D34)=2,IFERROR(DJ34*100/D34,""),"")</f>
        <v>86.1</v>
      </c>
      <c r="DI34" s="1">
        <f>IF(COUNT(O34,DJ33)=2,O34*0.9+DJ33*0.015,"")</f>
        <v>2132</v>
      </c>
      <c r="DJ34" s="1">
        <f>IF(COUNT(DJ33,I34,O34,DL34,DI34)=5,DJ33+I34+O34-DL34-DI34,"")</f>
        <v>59244</v>
      </c>
      <c r="DK34" s="1">
        <f>IF(COUNT(DK33,DI34,DM34,DR34)=4,DK33+DI34-DM34-DR34,"")</f>
        <v>9536</v>
      </c>
      <c r="DL34" s="1">
        <f>IF(COUNT(DJ33,BZ34)=2,ROUND(DJ33*BZ34/1000,0),"")</f>
        <v>2319</v>
      </c>
      <c r="DM34" s="1">
        <v>0</v>
      </c>
      <c r="DO34" s="1">
        <v>361</v>
      </c>
      <c r="DP34" s="1">
        <v>-352</v>
      </c>
      <c r="DQ34" s="1">
        <v>2590</v>
      </c>
      <c r="DR34" s="1">
        <f>IF(COUNT(DI33)=1,ROUND(DI33*0.2,0),"")</f>
        <v>9</v>
      </c>
      <c r="DS34" s="1">
        <f>IF(COUNT(DS33,DR34,BZ34)=3,INT(DS33+DR34-(DS33*BZ34/1000)),"")</f>
        <v>27190</v>
      </c>
      <c r="DU34" t="str">
        <v/>
      </c>
    </row>
    <row r="35">
      <c r="A35">
        <v>1863</v>
      </c>
      <c r="B35" t="str">
        <v/>
      </c>
      <c r="C35" s="1">
        <f>A35</f>
        <v>1863</v>
      </c>
      <c r="D35" s="1">
        <v>71770</v>
      </c>
      <c r="E35" s="1">
        <f>IF(COUNT(D35,D34)=2,(D35-D34),"")</f>
        <v>2990</v>
      </c>
      <c r="F35" s="2">
        <f>IFERROR(E35/D34,"")</f>
        <v>0.04347193951730154</v>
      </c>
      <c r="G35" s="2">
        <f>IFERROR((E35-E34)/E34,"")</f>
        <v>0.16387699493966523</v>
      </c>
      <c r="I35" s="1">
        <v>4244</v>
      </c>
      <c r="J35" s="1">
        <f>IF(COUNT(I27,M35)=2,I27*M35,"")</f>
        <v>4278</v>
      </c>
      <c r="K35" s="2">
        <f>IFERROR((I35-I34)/I34,"")</f>
        <v>0.04121687929342493</v>
      </c>
      <c r="L35" s="2">
        <f>IFERROR(J35/E35,"")</f>
        <v>1.4307692307692308</v>
      </c>
      <c r="M35" s="2">
        <f>IF(COUNT(M34)=1,M34-0.0002,"")</f>
        <v>1</v>
      </c>
      <c r="N35" s="2">
        <f>IF(COUNT(I27,J35)=2,IFERROR((I27-J35)/I27,""),"")</f>
        <v>0</v>
      </c>
      <c r="O35" s="1">
        <v>718</v>
      </c>
      <c r="P35" s="2">
        <f>IFERROR((O35-O34)/O34,"")</f>
        <v>0.0436046511627907</v>
      </c>
      <c r="Q35" s="1">
        <f>IF(COUNT(O35,J35)=2,(O35+J35),"")</f>
        <v>4996</v>
      </c>
      <c r="R35" s="2">
        <v>-0.2064873417721519</v>
      </c>
      <c r="S35" s="1">
        <f>IF(COUNT(Q35,E35)=2,(Q35-E35),"")</f>
        <v>2006</v>
      </c>
      <c r="T35" s="2">
        <f>IFERROR((U35-U34)/U34,"")</f>
        <v>0.6744186046511628</v>
      </c>
      <c r="U35" s="1">
        <v>72</v>
      </c>
      <c r="V35" s="2">
        <f>IFERROR(U35/D35,"")</f>
        <v>0.0010032046816218477</v>
      </c>
      <c r="W35" s="2">
        <f>IFERROR((X35-X34)/X34,"")</f>
        <v>-0.37673611111111116</v>
      </c>
      <c r="X35" s="3">
        <f>IFERROR(O35/U35,"")</f>
        <v>9.972222222222221</v>
      </c>
      <c r="Y35" s="3">
        <f>IFERROR(E35/U35,"")</f>
        <v>41.52777777777778</v>
      </c>
      <c r="Z35" s="3">
        <f>IFERROR(Q35/U35,"")</f>
        <v>69.38888888888889</v>
      </c>
      <c r="AG35" s="2">
        <f>IFERROR((AH35-AH34)/AH34,"")</f>
        <v>0</v>
      </c>
      <c r="AH35" s="1">
        <v>4</v>
      </c>
      <c r="AO35" s="2">
        <f>IFERROR((AP35-AP34)/AP34,"")</f>
        <v>-0.044412607449856735</v>
      </c>
      <c r="AP35" s="1">
        <v>667</v>
      </c>
      <c r="AU35" s="3">
        <f>IFERROR(AP35/AH35,"")</f>
        <v>166.75</v>
      </c>
      <c r="AV35" s="1">
        <v>-154.7595238095238</v>
      </c>
      <c r="AW35" s="3">
        <f>IFERROR(D35/AP35,"")</f>
        <v>107.60119940029985</v>
      </c>
      <c r="AX35" s="1">
        <v>-260.7571518029406</v>
      </c>
      <c r="BV35" s="1">
        <v>5118</v>
      </c>
      <c r="BW35" s="1">
        <v>84</v>
      </c>
      <c r="BX35" s="1">
        <v>4160</v>
      </c>
      <c r="BY35" s="4">
        <v>59.2</v>
      </c>
      <c r="BZ35" s="4">
        <v>38.6</v>
      </c>
      <c r="CA35" s="1">
        <v>44.1</v>
      </c>
      <c r="CB35" s="5">
        <v>1.0491</v>
      </c>
      <c r="CC35" s="1">
        <v>7.5297</v>
      </c>
      <c r="CD35" s="3">
        <v>0.4955</v>
      </c>
      <c r="CE35" s="1">
        <v>7</v>
      </c>
      <c r="CF35" s="1">
        <v>143</v>
      </c>
      <c r="CG35" s="1">
        <v>524</v>
      </c>
      <c r="CH35" s="1">
        <v>143</v>
      </c>
      <c r="CI35" s="1">
        <v>0</v>
      </c>
      <c r="CJ35" s="1">
        <v>524</v>
      </c>
      <c r="CO35" s="1">
        <v>50</v>
      </c>
      <c r="CP35" s="1">
        <v>1.86</v>
      </c>
      <c r="CW35" s="1">
        <v>3010</v>
      </c>
      <c r="CX35" s="1">
        <v>2841</v>
      </c>
      <c r="CY35" s="1">
        <v>2753</v>
      </c>
      <c r="CZ35" s="1">
        <v>2554</v>
      </c>
      <c r="DA35" s="1">
        <v>2457</v>
      </c>
      <c r="DH35" s="4">
        <f>IF(COUNT(DJ35,D35)=2,IFERROR(DJ35*100/D35,""),"")</f>
        <v>84.1</v>
      </c>
      <c r="DI35" s="1">
        <f>IF(COUNT(O35,DJ34)=2,O35*0.9+DJ34*0.015,"")</f>
        <v>2225</v>
      </c>
      <c r="DJ35" s="1">
        <f>IF(COUNT(DJ34,I35,O35,DL35,DI35)=5,DJ34+I35+O35-DL35-DI35,"")</f>
        <v>60377</v>
      </c>
      <c r="DK35" s="1">
        <f>IF(COUNT(DK34,DI35,DM35,DR35)=4,DK34+DI35-DM35-DR35,"")</f>
        <v>11393</v>
      </c>
      <c r="DL35" s="1">
        <f>IF(COUNT(DJ34,BZ35)=2,ROUND(DJ34*BZ35/1000,0),"")</f>
        <v>2281</v>
      </c>
      <c r="DM35" s="1">
        <v>0</v>
      </c>
      <c r="DO35" s="1">
        <v>-153</v>
      </c>
      <c r="DP35" s="1">
        <v>162</v>
      </c>
      <c r="DQ35" s="1">
        <v>2752</v>
      </c>
      <c r="DR35" s="1">
        <f>IF(COUNT(DI34)=1,ROUND(DI34*0.2,0),"")</f>
        <v>9</v>
      </c>
      <c r="DS35" s="1">
        <f>IF(COUNT(DS34,DR35,BZ35)=3,INT(DS34+DR35-(DS34*BZ35/1000)),"")</f>
        <v>26149</v>
      </c>
      <c r="DU35" t="str">
        <v/>
      </c>
    </row>
    <row r="36">
      <c r="A36">
        <v>1864</v>
      </c>
      <c r="B36" t="str">
        <v/>
      </c>
      <c r="C36" s="1">
        <f>A36</f>
        <v>1864</v>
      </c>
      <c r="D36" s="1">
        <v>74348</v>
      </c>
      <c r="E36" s="1">
        <f>IF(COUNT(D36,D35)=2,(D36-D35),"")</f>
        <v>2578</v>
      </c>
      <c r="F36" s="2">
        <f>IFERROR(E36/D35,"")</f>
        <v>0.035920300961404486</v>
      </c>
      <c r="G36" s="2">
        <f>IFERROR((E36-E35)/E35,"")</f>
        <v>-0.13779264214046824</v>
      </c>
      <c r="I36" s="1">
        <v>4427</v>
      </c>
      <c r="J36" s="1">
        <f>IF(COUNT(I28,M36)=2,I28*M36,"")</f>
        <v>4053</v>
      </c>
      <c r="K36" s="2">
        <f>IFERROR((I36-I35)/I35,"")</f>
        <v>0.043119698397737986</v>
      </c>
      <c r="L36" s="2">
        <f>IFERROR(J36/E36,"")</f>
        <v>1.5721489526764933</v>
      </c>
      <c r="M36" s="2">
        <f>IF(COUNT(M35)=1,M35-0.0002,"")</f>
        <v>1</v>
      </c>
      <c r="N36" s="2">
        <f>IF(COUNT(I28,J36)=2,IFERROR((I28-J36)/I28,""),"")</f>
        <v>0</v>
      </c>
      <c r="O36" s="1">
        <v>743</v>
      </c>
      <c r="P36" s="2">
        <f>IFERROR((O36-O35)/O35,"")</f>
        <v>0.034818941504178275</v>
      </c>
      <c r="Q36" s="1">
        <f>IF(COUNT(O36,J36)=2,(O36+J36),"")</f>
        <v>4796</v>
      </c>
      <c r="R36" s="2">
        <v>0.10568295114656032</v>
      </c>
      <c r="S36" s="1">
        <f>IF(COUNT(Q36,E36)=2,(Q36-E36),"")</f>
        <v>2218</v>
      </c>
      <c r="T36" s="2">
        <f>IFERROR((U36-U35)/U35,"")</f>
        <v>0.3194444444444444</v>
      </c>
      <c r="U36" s="1">
        <v>95</v>
      </c>
      <c r="V36" s="2">
        <f>IFERROR(U36/D36,"")</f>
        <v>0.0012777747888309033</v>
      </c>
      <c r="W36" s="2">
        <f>IFERROR((X36-X35)/X35,"")</f>
        <v>-0.21571617064946483</v>
      </c>
      <c r="X36" s="3">
        <f>IFERROR(O36/U36,"")</f>
        <v>7.821052631578947</v>
      </c>
      <c r="Y36" s="3">
        <f>IFERROR(E36/U36,"")</f>
        <v>27.13684210526316</v>
      </c>
      <c r="Z36" s="3">
        <f>IFERROR(Q36/U36,"")</f>
        <v>50.48421052631579</v>
      </c>
      <c r="AG36" s="2">
        <f>IFERROR((AH36-AH35)/AH35,"")</f>
        <v>0</v>
      </c>
      <c r="AH36" s="1">
        <v>4</v>
      </c>
      <c r="AO36" s="2">
        <f>IFERROR((AP36-AP35)/AP35,"")</f>
        <v>-0.05247376311844078</v>
      </c>
      <c r="AP36" s="1">
        <v>632</v>
      </c>
      <c r="AU36" s="3">
        <f>IFERROR(AP36/AH36,"")</f>
        <v>158</v>
      </c>
      <c r="AV36" s="1">
        <v>-146.0095238095238</v>
      </c>
      <c r="AW36" s="3">
        <f>IFERROR(D36/AP36,"")</f>
        <v>117.63924050632912</v>
      </c>
      <c r="AX36" s="1">
        <v>-250.71911069691132</v>
      </c>
      <c r="BV36" s="1">
        <v>4898</v>
      </c>
      <c r="BW36" s="1">
        <v>87</v>
      </c>
      <c r="BX36" s="1">
        <v>4340</v>
      </c>
      <c r="BY36" s="4">
        <v>59.4</v>
      </c>
      <c r="BZ36" s="4">
        <v>36.9</v>
      </c>
      <c r="CA36" s="1">
        <v>44.2</v>
      </c>
      <c r="CB36" s="5">
        <v>1.0493</v>
      </c>
      <c r="CC36" s="1">
        <v>7.5726</v>
      </c>
      <c r="CD36" s="3">
        <v>0.4949</v>
      </c>
      <c r="CE36" s="1">
        <v>8</v>
      </c>
      <c r="CF36" s="1">
        <v>161</v>
      </c>
      <c r="CG36" s="1">
        <v>471</v>
      </c>
      <c r="CH36" s="1">
        <v>161</v>
      </c>
      <c r="CI36" s="1">
        <v>0</v>
      </c>
      <c r="CJ36" s="1">
        <v>471</v>
      </c>
      <c r="CO36" s="1">
        <v>52</v>
      </c>
      <c r="CP36" s="1">
        <v>1.86</v>
      </c>
      <c r="CW36" s="1">
        <v>3354</v>
      </c>
      <c r="CX36" s="1">
        <v>3020</v>
      </c>
      <c r="CY36" s="1">
        <v>2850</v>
      </c>
      <c r="CZ36" s="1">
        <v>2763</v>
      </c>
      <c r="DA36" s="1">
        <v>2564</v>
      </c>
      <c r="DH36" s="4">
        <f>IF(COUNT(DJ36,D36)=2,IFERROR(DJ36*100/D36,""),"")</f>
        <v>82.1</v>
      </c>
      <c r="DI36" s="1">
        <f>IF(COUNT(O36,DJ35)=2,O36*0.9+DJ35*0.015,"")</f>
        <v>2305</v>
      </c>
      <c r="DJ36" s="1">
        <f>IF(COUNT(DJ35,I36,O36,DL36,DI36)=5,DJ35+I36+O36-DL36-DI36,"")</f>
        <v>61070</v>
      </c>
      <c r="DK36" s="1">
        <f>IF(COUNT(DK35,DI36,DM36,DR36)=4,DK35+DI36-DM36-DR36,"")</f>
        <v>13278</v>
      </c>
      <c r="DL36" s="1">
        <f>IF(COUNT(DJ35,BZ36)=2,ROUND(DJ35*BZ36/1000,0),"")</f>
        <v>2213</v>
      </c>
      <c r="DM36" s="1">
        <v>0</v>
      </c>
      <c r="DO36" s="1">
        <v>107</v>
      </c>
      <c r="DP36" s="1">
        <v>-98</v>
      </c>
      <c r="DQ36" s="1">
        <v>2654</v>
      </c>
      <c r="DR36" s="1">
        <f>IF(COUNT(DI35)=1,ROUND(DI35*0.2,0),"")</f>
        <v>9</v>
      </c>
      <c r="DS36" s="1">
        <f>IF(COUNT(DS35,DR36,BZ36)=3,INT(DS35+DR36-(DS35*BZ36/1000)),"")</f>
        <v>25193</v>
      </c>
      <c r="DU36" t="str">
        <v/>
      </c>
    </row>
    <row r="37">
      <c r="A37">
        <v>1865</v>
      </c>
      <c r="B37" t="str">
        <v/>
      </c>
      <c r="C37" s="1">
        <f>A37</f>
        <v>1865</v>
      </c>
      <c r="D37" s="1">
        <v>76771</v>
      </c>
      <c r="E37" s="1">
        <f>IF(COUNT(D37,D36)=2,(D37-D36),"")</f>
        <v>2423</v>
      </c>
      <c r="F37" s="2">
        <f>IFERROR(E37/D36,"")</f>
        <v>0.03258998224565557</v>
      </c>
      <c r="G37" s="2">
        <f>IFERROR((E37-E36)/E36,"")</f>
        <v>-0.06012412723041117</v>
      </c>
      <c r="I37" s="1">
        <v>4577</v>
      </c>
      <c r="J37" s="1">
        <f>IF(COUNT(I29,M37)=2,I29*M37,"")</f>
        <v>3886</v>
      </c>
      <c r="K37" s="2">
        <f>IFERROR((I37-I36)/I36,"")</f>
        <v>0.0338829907386492</v>
      </c>
      <c r="L37" s="2">
        <f>IFERROR(J37/E37,"")</f>
        <v>1.6037969459347916</v>
      </c>
      <c r="M37" s="2">
        <f>IF(COUNT(M36)=1,M36-0.0002,"")</f>
        <v>1</v>
      </c>
      <c r="N37" s="2">
        <f>IF(COUNT(I29,J37)=2,IFERROR((I29-J37)/I29,""),"")</f>
        <v>0</v>
      </c>
      <c r="O37" s="1">
        <v>768</v>
      </c>
      <c r="P37" s="2">
        <f>IFERROR((O37-O36)/O36,"")</f>
        <v>0.033647375504710635</v>
      </c>
      <c r="Q37" s="1">
        <f>IF(COUNT(O37,J37)=2,(O37+J37),"")</f>
        <v>4654</v>
      </c>
      <c r="R37" s="2">
        <v>0.005861136158701533</v>
      </c>
      <c r="S37" s="1">
        <f>IF(COUNT(Q37,E37)=2,(Q37-E37),"")</f>
        <v>2231</v>
      </c>
      <c r="T37" s="2">
        <f>IFERROR((U37-U36)/U36,"")</f>
        <v>0.2</v>
      </c>
      <c r="U37" s="1">
        <v>114</v>
      </c>
      <c r="V37" s="2">
        <f>IFERROR(U37/D37,"")</f>
        <v>0.0014849357179143167</v>
      </c>
      <c r="W37" s="2">
        <f>IFERROR((X37-X36)/X36,"")</f>
        <v>-0.13862718707940785</v>
      </c>
      <c r="X37" s="3">
        <f>IFERROR(O37/U37,"")</f>
        <v>6.7368421052631575</v>
      </c>
      <c r="Y37" s="3">
        <f>IFERROR(E37/U37,"")</f>
        <v>21.25438596491228</v>
      </c>
      <c r="Z37" s="3">
        <f>IFERROR(Q37/U37,"")</f>
        <v>40.824561403508774</v>
      </c>
      <c r="AG37" s="2">
        <f>IFERROR((AH37-AH36)/AH36,"")</f>
        <v>0</v>
      </c>
      <c r="AH37" s="1">
        <v>4</v>
      </c>
      <c r="AO37" s="2">
        <f>IFERROR((AP37-AP36)/AP36,"")</f>
        <v>-0.05063291139240506</v>
      </c>
      <c r="AP37" s="1">
        <v>600</v>
      </c>
      <c r="AU37" s="3">
        <f>IFERROR(AP37/AH37,"")</f>
        <v>150</v>
      </c>
      <c r="AV37" s="1">
        <v>-138.0095238095238</v>
      </c>
      <c r="AW37" s="3">
        <f>IFERROR(D37/AP37,"")</f>
        <v>127.95166666666667</v>
      </c>
      <c r="AX37" s="1">
        <v>-240.40668453657378</v>
      </c>
      <c r="BV37" s="1">
        <v>4743</v>
      </c>
      <c r="BW37" s="1">
        <v>89</v>
      </c>
      <c r="BX37" s="1">
        <v>4488</v>
      </c>
      <c r="BY37" s="4">
        <v>59.4</v>
      </c>
      <c r="BZ37" s="4">
        <v>35.1</v>
      </c>
      <c r="CA37" s="1">
        <v>44.4</v>
      </c>
      <c r="CB37" s="5">
        <v>1.0495</v>
      </c>
      <c r="CC37" s="1">
        <v>7.6155</v>
      </c>
      <c r="CD37" s="3">
        <v>0.4944</v>
      </c>
      <c r="CE37" s="1">
        <v>8</v>
      </c>
      <c r="CF37" s="1">
        <v>164</v>
      </c>
      <c r="CG37" s="1">
        <v>436</v>
      </c>
      <c r="CH37" s="1">
        <v>164</v>
      </c>
      <c r="CI37" s="1">
        <v>0</v>
      </c>
      <c r="CJ37" s="1">
        <v>436</v>
      </c>
      <c r="CO37" s="1">
        <v>71</v>
      </c>
      <c r="CP37" s="1">
        <v>1.86</v>
      </c>
      <c r="CW37" s="1">
        <v>3607</v>
      </c>
      <c r="CX37" s="1">
        <v>3364</v>
      </c>
      <c r="CY37" s="1">
        <v>3030</v>
      </c>
      <c r="CZ37" s="1">
        <v>2861</v>
      </c>
      <c r="DA37" s="1">
        <v>2773</v>
      </c>
      <c r="DH37" s="4">
        <f>IF(COUNT(DJ37,D37)=2,IFERROR(DJ37*100/D37,""),"")</f>
        <v>80.2</v>
      </c>
      <c r="DI37" s="1">
        <f>IF(COUNT(O37,DJ36)=2,O37*0.9+DJ36*0.015,"")</f>
        <v>2380</v>
      </c>
      <c r="DJ37" s="1">
        <f>IF(COUNT(DJ36,I37,O37,DL37,DI37)=5,DJ36+I37+O37-DL37-DI37,"")</f>
        <v>61579</v>
      </c>
      <c r="DK37" s="1">
        <f>IF(COUNT(DK36,DI37,DM37,DR37)=4,DK36+DI37-DM37-DR37,"")</f>
        <v>15192</v>
      </c>
      <c r="DL37" s="1">
        <f>IF(COUNT(DJ36,BZ37)=2,ROUND(DJ36*BZ37/1000,0),"")</f>
        <v>2127</v>
      </c>
      <c r="DM37" s="1">
        <v>0</v>
      </c>
      <c r="DO37" s="1">
        <v>193</v>
      </c>
      <c r="DP37" s="1">
        <v>-183</v>
      </c>
      <c r="DQ37" s="1">
        <v>2471</v>
      </c>
      <c r="DR37" s="1">
        <f>IF(COUNT(DI36)=1,ROUND(DI36*0.2,0),"")</f>
        <v>10</v>
      </c>
      <c r="DS37" s="1">
        <f>IF(COUNT(DS36,DR37,BZ37)=3,INT(DS36+DR37-(DS36*BZ37/1000)),"")</f>
        <v>24318</v>
      </c>
      <c r="DU37" t="str">
        <v/>
      </c>
    </row>
    <row r="38">
      <c r="A38">
        <v>1866</v>
      </c>
      <c r="B38" t="str">
        <v/>
      </c>
      <c r="C38" s="1">
        <f>A38</f>
        <v>1866</v>
      </c>
      <c r="D38" s="1">
        <v>77884</v>
      </c>
      <c r="E38" s="1">
        <f>IF(COUNT(D38,D37)=2,(D38-D37),"")</f>
        <v>1113</v>
      </c>
      <c r="F38" s="2">
        <f>IFERROR(E38/D37,"")</f>
        <v>0.01449766187753188</v>
      </c>
      <c r="G38" s="2">
        <f>IFERROR((E38-E37)/E37,"")</f>
        <v>-0.540652084193149</v>
      </c>
      <c r="I38" s="1">
        <v>4684</v>
      </c>
      <c r="J38" s="1">
        <f>IF(COUNT(I30,M38)=2,I30*M38,"")</f>
        <v>3525</v>
      </c>
      <c r="K38" s="2">
        <f>IFERROR((I38-I37)/I37,"")</f>
        <v>0.023377758357002402</v>
      </c>
      <c r="L38" s="2">
        <f>IFERROR(J38/E38,"")</f>
        <v>3.1671159029649596</v>
      </c>
      <c r="M38" s="2">
        <f>IF(COUNT(M37)=1,M37-0.0002,"")</f>
        <v>1</v>
      </c>
      <c r="N38" s="2">
        <f>IF(COUNT(I30,J38)=2,IFERROR((I30-J38)/I30,""),"")</f>
        <v>0</v>
      </c>
      <c r="O38" s="1">
        <v>779</v>
      </c>
      <c r="P38" s="2">
        <f>IFERROR((O38-O37)/O37,"")</f>
        <v>0.014322916666666666</v>
      </c>
      <c r="Q38" s="1">
        <f>IF(COUNT(O38,J38)=2,(O38+J38),"")</f>
        <v>4304</v>
      </c>
      <c r="R38" s="2">
        <v>0.4303003137606454</v>
      </c>
      <c r="S38" s="1">
        <f>IF(COUNT(Q38,E38)=2,(Q38-E38),"")</f>
        <v>3191</v>
      </c>
      <c r="T38" s="2">
        <f>IFERROR((U38-U37)/U37,"")</f>
        <v>-0.15789473684210525</v>
      </c>
      <c r="U38" s="1">
        <v>96</v>
      </c>
      <c r="V38" s="2">
        <f>IFERROR(U38/D38,"")</f>
        <v>0.0012326023316727441</v>
      </c>
      <c r="W38" s="2">
        <f>IFERROR((X38-X37)/X37,"")</f>
        <v>0.20450846354166682</v>
      </c>
      <c r="X38" s="3">
        <f>IFERROR(O38/U38,"")</f>
        <v>8.114583333333334</v>
      </c>
      <c r="Y38" s="3">
        <f>IFERROR(E38/U38,"")</f>
        <v>11.59375</v>
      </c>
      <c r="Z38" s="3">
        <f>IFERROR(Q38/U38,"")</f>
        <v>44.833333333333336</v>
      </c>
      <c r="AG38" s="2">
        <f>IFERROR((AH38-AH37)/AH37,"")</f>
        <v>0</v>
      </c>
      <c r="AH38" s="1">
        <v>4</v>
      </c>
      <c r="AO38" s="2">
        <f>IFERROR((AP38-AP37)/AP37,"")</f>
        <v>-0.021666666666666667</v>
      </c>
      <c r="AP38" s="1">
        <v>587</v>
      </c>
      <c r="AU38" s="3">
        <f>IFERROR(AP38/AH38,"")</f>
        <v>146.75</v>
      </c>
      <c r="AV38" s="1">
        <v>-134.7595238095238</v>
      </c>
      <c r="AW38" s="3">
        <f>IFERROR(D38/AP38,"")</f>
        <v>132.68143100511074</v>
      </c>
      <c r="AX38" s="1">
        <v>-235.6769201981297</v>
      </c>
      <c r="BV38" s="1">
        <v>4371</v>
      </c>
      <c r="BW38" s="1">
        <v>91</v>
      </c>
      <c r="BX38" s="1">
        <v>4593</v>
      </c>
      <c r="BY38" s="4">
        <v>59.4</v>
      </c>
      <c r="BZ38" s="4">
        <v>34.1</v>
      </c>
      <c r="CA38" s="1">
        <v>44.6</v>
      </c>
      <c r="CB38" s="5">
        <v>1.0497</v>
      </c>
      <c r="CC38" s="1">
        <v>7.6584</v>
      </c>
      <c r="CD38" s="3">
        <v>0.4938</v>
      </c>
      <c r="CE38" s="1">
        <v>8</v>
      </c>
      <c r="CF38" s="1">
        <v>167</v>
      </c>
      <c r="CG38" s="1">
        <v>420</v>
      </c>
      <c r="CH38" s="1">
        <v>167</v>
      </c>
      <c r="CI38" s="1">
        <v>0</v>
      </c>
      <c r="CJ38" s="1">
        <v>420</v>
      </c>
      <c r="CO38" s="1">
        <v>32</v>
      </c>
      <c r="CP38" s="1">
        <v>1.86</v>
      </c>
      <c r="CW38" s="1">
        <v>3683</v>
      </c>
      <c r="CX38" s="1">
        <v>3618</v>
      </c>
      <c r="CY38" s="1">
        <v>3374</v>
      </c>
      <c r="CZ38" s="1">
        <v>3041</v>
      </c>
      <c r="DA38" s="1">
        <v>2871</v>
      </c>
      <c r="DH38" s="4">
        <f>IF(COUNT(DJ38,D38)=2,IFERROR(DJ38*100/D38,""),"")</f>
        <v>78.1</v>
      </c>
      <c r="DI38" s="1">
        <f>IF(COUNT(O38,DJ37)=2,O38*0.9+DJ37*0.015,"")</f>
        <v>2414</v>
      </c>
      <c r="DJ38" s="1">
        <f>IF(COUNT(DJ37,I38,O38,DL38,DI38)=5,DJ37+I38+O38-DL38-DI38,"")</f>
        <v>60796</v>
      </c>
      <c r="DK38" s="1">
        <f>IF(COUNT(DK37,DI38,DM38,DR38)=4,DK37+DI38-DM38-DR38,"")</f>
        <v>17088</v>
      </c>
      <c r="DL38" s="1">
        <f>IF(COUNT(DJ37,BZ38)=2,ROUND(DJ37*BZ38/1000,0),"")</f>
        <v>2059</v>
      </c>
      <c r="DM38" s="1">
        <v>0</v>
      </c>
      <c r="DO38" s="1">
        <v>1199</v>
      </c>
      <c r="DP38" s="1">
        <v>-1189</v>
      </c>
      <c r="DQ38" s="1">
        <v>1282</v>
      </c>
      <c r="DR38" s="1">
        <f>IF(COUNT(DI37)=1,ROUND(DI37*0.2,0),"")</f>
        <v>10</v>
      </c>
      <c r="DS38" s="1">
        <f>IF(COUNT(DS37,DR38,BZ38)=3,INT(DS37+DR38-(DS37*BZ38/1000)),"")</f>
        <v>23498</v>
      </c>
      <c r="DU38" t="str">
        <v/>
      </c>
    </row>
    <row r="39">
      <c r="A39">
        <v>1867</v>
      </c>
      <c r="B39" t="str">
        <v/>
      </c>
      <c r="C39" s="1">
        <f>A39</f>
        <v>1867</v>
      </c>
      <c r="D39" s="1">
        <v>81124</v>
      </c>
      <c r="E39" s="1">
        <f>IF(COUNT(D39,D38)=2,(D39-D38),"")</f>
        <v>3240</v>
      </c>
      <c r="F39" s="2">
        <f>IFERROR(E39/D38,"")</f>
        <v>0.041600328693955115</v>
      </c>
      <c r="G39" s="2">
        <f>IFERROR((E39-E38)/E38,"")</f>
        <v>1.9110512129380053</v>
      </c>
      <c r="I39" s="1">
        <v>4824</v>
      </c>
      <c r="J39" s="1">
        <f>IF(COUNT(I31,M39)=2,I31*M39,"")</f>
        <v>3410</v>
      </c>
      <c r="K39" s="2">
        <f>IFERROR((I39-I38)/I38,"")</f>
        <v>0.029888983774551667</v>
      </c>
      <c r="L39" s="2">
        <f>IFERROR(J39/E39,"")</f>
        <v>1.0524691358024691</v>
      </c>
      <c r="M39" s="2">
        <f>IF(COUNT(M38)=1,M38-0.0002,"")</f>
        <v>1</v>
      </c>
      <c r="N39" s="2">
        <f>IF(COUNT(I31,J39)=2,IFERROR((I31-J39)/I31,""),"")</f>
        <v>0</v>
      </c>
      <c r="O39" s="1">
        <v>811</v>
      </c>
      <c r="P39" s="2">
        <f>IFERROR((O39-O38)/O38,"")</f>
        <v>0.0410783055198973</v>
      </c>
      <c r="Q39" s="1">
        <f>IF(COUNT(O39,J39)=2,(O39+J39),"")</f>
        <v>4221</v>
      </c>
      <c r="R39" s="2">
        <v>-0.6925728611720464</v>
      </c>
      <c r="S39" s="1">
        <f>IF(COUNT(Q39,E39)=2,(Q39-E39),"")</f>
        <v>981</v>
      </c>
      <c r="T39" s="2">
        <f>IFERROR((U39-U38)/U38,"")</f>
        <v>0.59375</v>
      </c>
      <c r="U39" s="1">
        <v>153</v>
      </c>
      <c r="V39" s="2">
        <f>IFERROR(U39/D39,"")</f>
        <v>0.0018860016764459346</v>
      </c>
      <c r="W39" s="2">
        <f>IFERROR((X39-X38)/X38,"")</f>
        <v>-0.3467743965365351</v>
      </c>
      <c r="X39" s="3">
        <f>IFERROR(O39/U39,"")</f>
        <v>5.300653594771242</v>
      </c>
      <c r="Y39" s="3">
        <f>IFERROR(E39/U39,"")</f>
        <v>21.176470588235293</v>
      </c>
      <c r="Z39" s="3">
        <f>IFERROR(Q39/U39,"")</f>
        <v>27.58823529411765</v>
      </c>
      <c r="AG39" s="2">
        <f>IFERROR((AH39-AH38)/AH38,"")</f>
        <v>0</v>
      </c>
      <c r="AH39" s="1">
        <v>4</v>
      </c>
      <c r="AO39" s="2">
        <f>IFERROR((AP39-AP38)/AP38,"")</f>
        <v>-0.008517887563884156</v>
      </c>
      <c r="AP39" s="1">
        <v>582</v>
      </c>
      <c r="AU39" s="3">
        <f>IFERROR(AP39/AH39,"")</f>
        <v>145.5</v>
      </c>
      <c r="AV39" s="1">
        <v>-133.5095238095238</v>
      </c>
      <c r="AW39" s="3">
        <f>IFERROR(D39/AP39,"")</f>
        <v>139.38831615120276</v>
      </c>
      <c r="AX39" s="1">
        <v>-228.97003505203767</v>
      </c>
      <c r="BV39" s="1">
        <v>4276</v>
      </c>
      <c r="BW39" s="1">
        <v>94</v>
      </c>
      <c r="BX39" s="1">
        <v>4730</v>
      </c>
      <c r="BY39" s="4">
        <v>59.5</v>
      </c>
      <c r="BZ39" s="4">
        <v>32.7</v>
      </c>
      <c r="CA39" s="1">
        <v>44.7</v>
      </c>
      <c r="CB39" s="5">
        <v>1.0498</v>
      </c>
      <c r="CC39" s="1">
        <v>7.7013</v>
      </c>
      <c r="CD39" s="3">
        <v>0.4933</v>
      </c>
      <c r="CE39" s="1">
        <v>8</v>
      </c>
      <c r="CF39" s="1">
        <v>175</v>
      </c>
      <c r="CG39" s="1">
        <v>407</v>
      </c>
      <c r="CH39" s="1">
        <v>175</v>
      </c>
      <c r="CI39" s="1">
        <v>0</v>
      </c>
      <c r="CJ39" s="1">
        <v>407</v>
      </c>
      <c r="CO39" s="1">
        <v>133</v>
      </c>
      <c r="CP39" s="1">
        <v>1.86</v>
      </c>
      <c r="CW39" s="1">
        <v>3672</v>
      </c>
      <c r="CX39" s="1">
        <v>3694</v>
      </c>
      <c r="CY39" s="1">
        <v>3628</v>
      </c>
      <c r="CZ39" s="1">
        <v>3385</v>
      </c>
      <c r="DA39" s="1">
        <v>3051</v>
      </c>
      <c r="DH39" s="4">
        <f>IF(COUNT(DJ39,D39)=2,IFERROR(DJ39*100/D39,""),"")</f>
        <v>76.5</v>
      </c>
      <c r="DI39" s="1">
        <f>IF(COUNT(O39,DJ38)=2,O39*0.9+DJ38*0.015,"")</f>
        <v>2515</v>
      </c>
      <c r="DJ39" s="1">
        <f>IF(COUNT(DJ38,I39,O39,DL39,DI39)=5,DJ38+I39+O39-DL39-DI39,"")</f>
        <v>62080</v>
      </c>
      <c r="DK39" s="1">
        <f>IF(COUNT(DK38,DI39,DM39,DR39)=4,DK38+DI39-DM39-DR39,"")</f>
        <v>19044</v>
      </c>
      <c r="DL39" s="1">
        <f>IF(COUNT(DJ38,BZ39)=2,ROUND(DJ38*BZ39/1000,0),"")</f>
        <v>1989</v>
      </c>
      <c r="DM39" s="1">
        <v>0</v>
      </c>
      <c r="DO39" s="1">
        <v>-953</v>
      </c>
      <c r="DP39" s="1">
        <v>963</v>
      </c>
      <c r="DQ39" s="1">
        <v>2245</v>
      </c>
      <c r="DR39" s="1">
        <f>IF(COUNT(DI38)=1,ROUND(DI38*0.2,0),"")</f>
        <v>10</v>
      </c>
      <c r="DS39" s="1">
        <f>IF(COUNT(DS38,DR39,BZ39)=3,INT(DS38+DR39-(DS38*BZ39/1000)),"")</f>
        <v>22739</v>
      </c>
      <c r="DU39" t="str">
        <v/>
      </c>
    </row>
    <row r="40">
      <c r="A40">
        <v>1868</v>
      </c>
      <c r="B40" t="str">
        <v/>
      </c>
      <c r="C40" s="1">
        <f>A40</f>
        <v>1868</v>
      </c>
      <c r="D40" s="1">
        <v>84622</v>
      </c>
      <c r="E40" s="1">
        <f>IF(COUNT(D40,D39)=2,(D40-D39),"")</f>
        <v>3498</v>
      </c>
      <c r="F40" s="2">
        <f>IFERROR(E40/D39,"")</f>
        <v>0.043119175583058035</v>
      </c>
      <c r="G40" s="2">
        <f>IFERROR((E40-E39)/E39,"")</f>
        <v>0.07962962962962963</v>
      </c>
      <c r="I40" s="1">
        <v>5030</v>
      </c>
      <c r="J40" s="1">
        <f>IF(COUNT(I32,M40)=2,I32*M40,"")</f>
        <v>3465</v>
      </c>
      <c r="K40" s="2">
        <f>IFERROR((I40-I39)/I39,"")</f>
        <v>0.042703150912106136</v>
      </c>
      <c r="L40" s="2">
        <f>IFERROR(J40/E40,"")</f>
        <v>0.9905660377358491</v>
      </c>
      <c r="M40" s="2">
        <f>IF(COUNT(M39)=1,M39-0.0002,"")</f>
        <v>0.9744094488188977</v>
      </c>
      <c r="N40" s="2">
        <f>IF(COUNT(I32,J40)=2,IFERROR((I32-J40)/I32,""),"")</f>
        <v>0.025590551181102362</v>
      </c>
      <c r="O40" s="1">
        <v>846</v>
      </c>
      <c r="P40" s="2">
        <f>IFERROR((O40-O39)/O39,"")</f>
        <v>0.04315659679408138</v>
      </c>
      <c r="Q40" s="1">
        <f>IF(COUNT(O40,J40)=2,(O40+J40),"")</f>
        <v>4311</v>
      </c>
      <c r="R40" s="2">
        <v>-0.1712538226299694</v>
      </c>
      <c r="S40" s="1">
        <f>IF(COUNT(Q40,E40)=2,(Q40-E40),"")</f>
        <v>813</v>
      </c>
      <c r="T40" s="2">
        <f>IFERROR((U40-U39)/U39,"")</f>
        <v>0</v>
      </c>
      <c r="U40" s="1">
        <v>153</v>
      </c>
      <c r="V40" s="2">
        <f>IFERROR(U40/D40,"")</f>
        <v>0.00180804046229113</v>
      </c>
      <c r="W40" s="2">
        <f>IFERROR((X40-X39)/X39,"")</f>
        <v>0.043156596794081396</v>
      </c>
      <c r="X40" s="3">
        <f>IFERROR(O40/U40,"")</f>
        <v>5.529411764705882</v>
      </c>
      <c r="Y40" s="3">
        <f>IFERROR(E40/U40,"")</f>
        <v>22.862745098039216</v>
      </c>
      <c r="Z40" s="3">
        <f>IFERROR(Q40/U40,"")</f>
        <v>28.176470588235293</v>
      </c>
      <c r="AG40" s="2">
        <f>IFERROR((AH40-AH39)/AH39,"")</f>
        <v>0.25</v>
      </c>
      <c r="AH40" s="1">
        <v>5</v>
      </c>
      <c r="AO40" s="2">
        <f>IFERROR((AP40-AP39)/AP39,"")</f>
        <v>-0.03264604810996564</v>
      </c>
      <c r="AP40" s="1">
        <v>563</v>
      </c>
      <c r="AU40" s="3">
        <f>IFERROR(AP40/AH40,"")</f>
        <v>112.6</v>
      </c>
      <c r="AV40" s="1">
        <v>-100.60952380952381</v>
      </c>
      <c r="AW40" s="3">
        <f>IFERROR(D40/AP40,"")</f>
        <v>150.30550621669627</v>
      </c>
      <c r="AX40" s="1">
        <v>-218.05284498654416</v>
      </c>
      <c r="BV40" s="1">
        <v>4458</v>
      </c>
      <c r="BW40" s="1">
        <v>99</v>
      </c>
      <c r="BX40" s="1">
        <v>4931</v>
      </c>
      <c r="BY40" s="4">
        <v>59.5</v>
      </c>
      <c r="BZ40" s="4">
        <v>31</v>
      </c>
      <c r="CA40" s="1">
        <v>44.9</v>
      </c>
      <c r="CB40" s="5">
        <v>1.0499</v>
      </c>
      <c r="CC40" s="1">
        <v>7.7442</v>
      </c>
      <c r="CD40" s="3">
        <v>0.4927</v>
      </c>
      <c r="CE40" s="1">
        <v>8</v>
      </c>
      <c r="CF40" s="1">
        <v>178</v>
      </c>
      <c r="CG40" s="1">
        <v>385</v>
      </c>
      <c r="CH40" s="1">
        <v>178</v>
      </c>
      <c r="CI40" s="1">
        <v>0</v>
      </c>
      <c r="CJ40" s="1">
        <v>385</v>
      </c>
      <c r="CO40" s="1">
        <v>32</v>
      </c>
      <c r="CP40" s="1">
        <v>1.86</v>
      </c>
      <c r="CW40" s="1">
        <v>4003</v>
      </c>
      <c r="CX40" s="1">
        <v>3683</v>
      </c>
      <c r="CY40" s="1">
        <v>3705</v>
      </c>
      <c r="CZ40" s="1">
        <v>3640</v>
      </c>
      <c r="DA40" s="1">
        <v>3396</v>
      </c>
      <c r="DH40" s="4">
        <f>IF(COUNT(DJ40,D40)=2,IFERROR(DJ40*100/D40,""),"")</f>
        <v>75.1</v>
      </c>
      <c r="DI40" s="1">
        <f>IF(COUNT(O40,DJ39)=2,O40*0.9+DJ39*0.015,"")</f>
        <v>2623</v>
      </c>
      <c r="DJ40" s="1">
        <f>IF(COUNT(DJ39,I40,O40,DL40,DI40)=5,DJ39+I40+O40-DL40-DI40,"")</f>
        <v>63545</v>
      </c>
      <c r="DK40" s="1">
        <f>IF(COUNT(DK39,DI40,DM40,DR40)=4,DK39+DI40-DM40-DR40,"")</f>
        <v>21077</v>
      </c>
      <c r="DL40" s="1">
        <f>IF(COUNT(DJ39,BZ40)=2,ROUND(DJ39*BZ40/1000,0),"")</f>
        <v>1929</v>
      </c>
      <c r="DM40" s="1">
        <v>0</v>
      </c>
      <c r="DO40" s="1">
        <v>-969</v>
      </c>
      <c r="DP40" s="1">
        <v>980</v>
      </c>
      <c r="DQ40" s="1">
        <v>3225</v>
      </c>
      <c r="DR40" s="1">
        <f>IF(COUNT(DI39)=1,ROUND(DI39*0.2,0),"")</f>
        <v>11</v>
      </c>
      <c r="DS40" s="1">
        <f>IF(COUNT(DS39,DR40,BZ40)=3,INT(DS39+DR40-(DS39*BZ40/1000)),"")</f>
        <v>22045</v>
      </c>
      <c r="DU40" t="str">
        <v/>
      </c>
    </row>
    <row r="41">
      <c r="A41">
        <v>1869</v>
      </c>
      <c r="B41" t="str">
        <v/>
      </c>
      <c r="C41" s="1">
        <f>A41</f>
        <v>1869</v>
      </c>
      <c r="D41" s="1">
        <v>88432</v>
      </c>
      <c r="E41" s="1">
        <f>IF(COUNT(D41,D40)=2,(D41-D40),"")</f>
        <v>3810</v>
      </c>
      <c r="F41" s="2">
        <f>IFERROR(E41/D40,"")</f>
        <v>0.04502375268842618</v>
      </c>
      <c r="G41" s="2">
        <f>IFERROR((E41-E40)/E40,"")</f>
        <v>0.08919382504288165</v>
      </c>
      <c r="I41" s="1">
        <v>5260</v>
      </c>
      <c r="J41" s="1">
        <f>IF(COUNT(I33,M41)=2,I33*M41,"")</f>
        <v>3612</v>
      </c>
      <c r="K41" s="2">
        <f>IFERROR((I41-I40)/I40,"")</f>
        <v>0.04572564612326044</v>
      </c>
      <c r="L41" s="2">
        <f>IFERROR(J41/E41,"")</f>
        <v>0.9480314960629921</v>
      </c>
      <c r="M41" s="2">
        <f>IF(COUNT(M40)=1,M40-0.0002,"")</f>
        <v>0.940870018233915</v>
      </c>
      <c r="N41" s="2">
        <f>IF(COUNT(I33,J41)=2,IFERROR((I33-J41)/I33,""),"")</f>
        <v>0.059129981766084916</v>
      </c>
      <c r="O41" s="1">
        <v>884</v>
      </c>
      <c r="P41" s="2">
        <f>IFERROR((O41-O40)/O40,"")</f>
        <v>0.04491725768321513</v>
      </c>
      <c r="Q41" s="1">
        <f>IF(COUNT(O41,J41)=2,(O41+J41),"")</f>
        <v>4496</v>
      </c>
      <c r="R41" s="2">
        <v>-0.15621156211562115</v>
      </c>
      <c r="S41" s="1">
        <f>IF(COUNT(Q41,E41)=2,(Q41-E41),"")</f>
        <v>686</v>
      </c>
      <c r="T41" s="2">
        <f>IFERROR((U41-U40)/U40,"")</f>
        <v>0.7124183006535948</v>
      </c>
      <c r="U41" s="1">
        <v>262</v>
      </c>
      <c r="V41" s="2">
        <f>IFERROR(U41/D41,"")</f>
        <v>0.0029627284240998733</v>
      </c>
      <c r="W41" s="2">
        <f>IFERROR((X41-X40)/X40,"")</f>
        <v>-0.3898002273834659</v>
      </c>
      <c r="X41" s="3">
        <f>IFERROR(O41/U41,"")</f>
        <v>3.3740458015267176</v>
      </c>
      <c r="Y41" s="3">
        <f>IFERROR(E41/U41,"")</f>
        <v>14.541984732824428</v>
      </c>
      <c r="Z41" s="3">
        <f>IFERROR(Q41/U41,"")</f>
        <v>17.16030534351145</v>
      </c>
      <c r="AG41" s="2">
        <f>IFERROR((AH41-AH40)/AH40,"")</f>
        <v>0.8</v>
      </c>
      <c r="AH41" s="1">
        <v>9</v>
      </c>
      <c r="AO41" s="2">
        <f>IFERROR((AP41-AP40)/AP40,"")</f>
        <v>0.012433392539964476</v>
      </c>
      <c r="AP41" s="1">
        <v>570</v>
      </c>
      <c r="AU41" s="3">
        <f>IFERROR(AP41/AH41,"")</f>
        <v>63.333333333333336</v>
      </c>
      <c r="AV41" s="1">
        <v>-51.34285714285714</v>
      </c>
      <c r="AW41" s="3">
        <f>IFERROR(D41/AP41,"")</f>
        <v>155.14385964912282</v>
      </c>
      <c r="AX41" s="1">
        <v>-213.21449155411761</v>
      </c>
      <c r="BV41" s="1">
        <v>4780</v>
      </c>
      <c r="BW41" s="1">
        <v>103</v>
      </c>
      <c r="BX41" s="1">
        <v>5157</v>
      </c>
      <c r="BY41" s="4">
        <v>59.6</v>
      </c>
      <c r="BZ41" s="4">
        <v>29.4</v>
      </c>
      <c r="CA41" s="1">
        <v>45</v>
      </c>
      <c r="CB41" s="5">
        <v>1.05</v>
      </c>
      <c r="CC41" s="1">
        <v>7.7871</v>
      </c>
      <c r="CD41" s="3">
        <v>0.4922</v>
      </c>
      <c r="CE41" s="1">
        <v>7</v>
      </c>
      <c r="CF41" s="1">
        <v>187</v>
      </c>
      <c r="CG41" s="1">
        <v>383</v>
      </c>
      <c r="CH41" s="1">
        <v>187</v>
      </c>
      <c r="CI41" s="1">
        <v>0</v>
      </c>
      <c r="CJ41" s="1">
        <v>383</v>
      </c>
      <c r="CO41" s="1">
        <v>250</v>
      </c>
      <c r="CP41" s="1">
        <v>1.86</v>
      </c>
      <c r="CW41" s="1">
        <v>4326</v>
      </c>
      <c r="CX41" s="1">
        <v>4015</v>
      </c>
      <c r="CY41" s="1">
        <v>3695</v>
      </c>
      <c r="CZ41" s="1">
        <v>3717</v>
      </c>
      <c r="DA41" s="1">
        <v>3651</v>
      </c>
      <c r="DH41" s="4">
        <f>IF(COUNT(DJ41,D41)=2,IFERROR(DJ41*100/D41,""),"")</f>
        <v>73.8</v>
      </c>
      <c r="DI41" s="1">
        <f>IF(COUNT(O41,DJ40)=2,O41*0.9+DJ40*0.015,"")</f>
        <v>2741</v>
      </c>
      <c r="DJ41" s="1">
        <f>IF(COUNT(DJ40,I41,O41,DL41,DI41)=5,DJ40+I41+O41-DL41-DI41,"")</f>
        <v>65234</v>
      </c>
      <c r="DK41" s="1">
        <f>IF(COUNT(DK40,DI41,DM41,DR41)=4,DK40+DI41-DM41-DR41,"")</f>
        <v>23198</v>
      </c>
      <c r="DL41" s="1">
        <f>IF(COUNT(DJ40,BZ41)=2,ROUND(DJ40*BZ41/1000,0),"")</f>
        <v>1877</v>
      </c>
      <c r="DM41" s="1">
        <v>0</v>
      </c>
      <c r="DO41" s="1">
        <v>-907</v>
      </c>
      <c r="DP41" s="1">
        <v>918</v>
      </c>
      <c r="DQ41" s="1">
        <v>4143</v>
      </c>
      <c r="DR41" s="1">
        <f>IF(COUNT(DI40)=1,ROUND(DI40*0.2,0),"")</f>
        <v>11</v>
      </c>
      <c r="DS41" s="1">
        <f>IF(COUNT(DS40,DR41,BZ41)=3,INT(DS40+DR41-(DS40*BZ41/1000)),"")</f>
        <v>21407</v>
      </c>
      <c r="DU41" t="str">
        <v/>
      </c>
    </row>
    <row r="42">
      <c r="A42">
        <v>1870</v>
      </c>
      <c r="B42" t="str">
        <v/>
      </c>
      <c r="C42" s="1">
        <f>A42</f>
        <v>1870</v>
      </c>
      <c r="D42" s="1">
        <v>90130</v>
      </c>
      <c r="E42" s="1">
        <f>IF(COUNT(D42,D41)=2,(D42-D41),"")</f>
        <v>1698</v>
      </c>
      <c r="F42" s="2">
        <f>IFERROR(E42/D41,"")</f>
        <v>0.019201194137868645</v>
      </c>
      <c r="G42" s="2">
        <f>IFERROR((E42-E41)/E41,"")</f>
        <v>-0.5543307086614173</v>
      </c>
      <c r="I42" s="1">
        <v>5426</v>
      </c>
      <c r="J42" s="1">
        <f>IF(COUNT(I34,M42)=2,I34*M42,"")</f>
        <v>3896</v>
      </c>
      <c r="K42" s="2">
        <f>IFERROR((I42-I41)/I41,"")</f>
        <v>0.03155893536121673</v>
      </c>
      <c r="L42" s="2">
        <f>IFERROR(J42/E42,"")</f>
        <v>2.294464075382803</v>
      </c>
      <c r="M42" s="2">
        <f>IF(COUNT(M41)=1,M41-0.0002,"")</f>
        <v>0.9558390578999019</v>
      </c>
      <c r="N42" s="2">
        <f>IF(COUNT(I34,J42)=2,IFERROR((I34-J42)/I34,""),"")</f>
        <v>0.04416094210009813</v>
      </c>
      <c r="O42" s="1">
        <v>901</v>
      </c>
      <c r="P42" s="2">
        <f>IFERROR((O42-O41)/O41,"")</f>
        <v>0.019230769230769232</v>
      </c>
      <c r="Q42" s="1">
        <f>IF(COUNT(O42,J42)=2,(O42+J42),"")</f>
        <v>4797</v>
      </c>
      <c r="R42" s="2">
        <v>3.5174927113702625</v>
      </c>
      <c r="S42" s="1">
        <f>IF(COUNT(Q42,E42)=2,(Q42-E42),"")</f>
        <v>3099</v>
      </c>
      <c r="T42" s="2">
        <f>IFERROR((U42-U41)/U41,"")</f>
        <v>0.04961832061068702</v>
      </c>
      <c r="U42" s="1">
        <v>275</v>
      </c>
      <c r="V42" s="2">
        <f>IFERROR(U42/D42,"")</f>
        <v>0.003051148341284811</v>
      </c>
      <c r="W42" s="2">
        <f>IFERROR((X42-X41)/X41,"")</f>
        <v>-0.02895104895104897</v>
      </c>
      <c r="X42" s="3">
        <f>IFERROR(O42/U42,"")</f>
        <v>3.2763636363636364</v>
      </c>
      <c r="Y42" s="3">
        <f>IFERROR(E42/U42,"")</f>
        <v>6.174545454545455</v>
      </c>
      <c r="Z42" s="3">
        <f>IFERROR(Q42/U42,"")</f>
        <v>17.443636363636365</v>
      </c>
      <c r="AG42" s="2">
        <f>IFERROR((AH42-AH41)/AH41,"")</f>
        <v>0</v>
      </c>
      <c r="AH42" s="1">
        <v>9</v>
      </c>
      <c r="AO42" s="2">
        <f>IFERROR((AP42-AP41)/AP41,"")</f>
        <v>-0.021052631578947368</v>
      </c>
      <c r="AP42" s="1">
        <v>558</v>
      </c>
      <c r="AU42" s="3">
        <f>IFERROR(AP42/AH42,"")</f>
        <v>62</v>
      </c>
      <c r="AV42" s="1">
        <v>-50.00952380952381</v>
      </c>
      <c r="AW42" s="3">
        <f>IFERROR(D42/AP42,"")</f>
        <v>161.52329749103941</v>
      </c>
      <c r="AX42" s="1">
        <v>-206.83505371220102</v>
      </c>
      <c r="BV42" s="1">
        <v>5035</v>
      </c>
      <c r="BW42" s="1">
        <v>105</v>
      </c>
      <c r="BX42" s="1">
        <v>5321</v>
      </c>
      <c r="BY42" s="4">
        <v>59.6</v>
      </c>
      <c r="BZ42" s="4">
        <v>28.2</v>
      </c>
      <c r="CA42" s="1">
        <v>45.2</v>
      </c>
      <c r="CB42" s="5">
        <v>1.0501</v>
      </c>
      <c r="CC42" s="1">
        <v>7.83</v>
      </c>
      <c r="CD42" s="3">
        <v>0.4916</v>
      </c>
      <c r="CE42" s="1">
        <v>7</v>
      </c>
      <c r="CF42" s="1">
        <v>195</v>
      </c>
      <c r="CG42" s="1">
        <v>363</v>
      </c>
      <c r="CH42" s="1">
        <v>195</v>
      </c>
      <c r="CI42" s="1">
        <v>0</v>
      </c>
      <c r="CJ42" s="1">
        <v>363</v>
      </c>
      <c r="CO42" s="1">
        <v>46</v>
      </c>
      <c r="CP42" s="1">
        <v>1.86</v>
      </c>
      <c r="CW42" s="1">
        <v>4254</v>
      </c>
      <c r="CX42" s="1">
        <v>4338</v>
      </c>
      <c r="CY42" s="1">
        <v>4027</v>
      </c>
      <c r="CZ42" s="1">
        <v>3707</v>
      </c>
      <c r="DA42" s="1">
        <v>3729</v>
      </c>
      <c r="DH42" s="4">
        <f>IF(COUNT(DJ42,D42)=2,IFERROR(DJ42*100/D42,""),"")</f>
        <v>71.9</v>
      </c>
      <c r="DI42" s="1">
        <f>IF(COUNT(O42,DJ41)=2,O42*0.9+DJ41*0.015,"")</f>
        <v>2794</v>
      </c>
      <c r="DJ42" s="1">
        <f>IF(COUNT(DJ41,I42,O42,DL42,DI42)=5,DJ41+I42+O42-DL42-DI42,"")</f>
        <v>64792</v>
      </c>
      <c r="DK42" s="1">
        <f>IF(COUNT(DK41,DI42,DM42,DR42)=4,DK41+DI42-DM42-DR42,"")</f>
        <v>25338</v>
      </c>
      <c r="DL42" s="1">
        <f>IF(COUNT(DJ41,BZ42)=2,ROUND(DJ41*BZ42/1000,0),"")</f>
        <v>1810</v>
      </c>
      <c r="DM42" s="1">
        <v>0</v>
      </c>
      <c r="DO42" s="1">
        <v>1527</v>
      </c>
      <c r="DP42" s="1">
        <v>-1515</v>
      </c>
      <c r="DQ42" s="1">
        <v>2628</v>
      </c>
      <c r="DR42" s="1">
        <f>IF(COUNT(DI41)=1,ROUND(DI41*0.2,0),"")</f>
        <v>12</v>
      </c>
      <c r="DS42" s="1">
        <f>IF(COUNT(DS41,DR42,BZ42)=3,INT(DS41+DR42-(DS41*BZ42/1000)),"")</f>
        <v>20815</v>
      </c>
      <c r="DU42" t="str">
        <v/>
      </c>
    </row>
    <row r="43">
      <c r="A43">
        <v>1871</v>
      </c>
      <c r="B43" t="str">
        <v/>
      </c>
      <c r="C43" s="1">
        <f>A43</f>
        <v>1871</v>
      </c>
      <c r="D43" s="1">
        <v>95596</v>
      </c>
      <c r="E43" s="1">
        <f>IF(COUNT(D43,D42)=2,(D43-D42),"")</f>
        <v>5466</v>
      </c>
      <c r="F43" s="2">
        <f>IFERROR(E43/D42,"")</f>
        <v>0.06064573393986464</v>
      </c>
      <c r="G43" s="2">
        <f>IFERROR((E43-E42)/E42,"")</f>
        <v>2.2190812720848054</v>
      </c>
      <c r="I43" s="1">
        <v>5692</v>
      </c>
      <c r="J43" s="1">
        <f>IF(COUNT(I35,M43)=2,I35*M43,"")</f>
        <v>4134</v>
      </c>
      <c r="K43" s="2">
        <f>IFERROR((I43-I42)/I42,"")</f>
        <v>0.049023221525986</v>
      </c>
      <c r="L43" s="2">
        <f>IFERROR(J43/E43,"")</f>
        <v>0.756311745334797</v>
      </c>
      <c r="M43" s="2">
        <f>IF(COUNT(M42)=1,M42-0.0002,"")</f>
        <v>0.974081055607917</v>
      </c>
      <c r="N43" s="2">
        <f>IF(COUNT(I35,J43)=2,IFERROR((I35-J43)/I35,""),"")</f>
        <v>0.025918944392082942</v>
      </c>
      <c r="O43" s="1">
        <v>956</v>
      </c>
      <c r="P43" s="2">
        <f>IFERROR((O43-O42)/O42,"")</f>
        <v>0.06104328523862375</v>
      </c>
      <c r="Q43" s="1">
        <f>IF(COUNT(O43,J43)=2,(O43+J43),"")</f>
        <v>5090</v>
      </c>
      <c r="R43" s="2">
        <v>-1.1213294611164892</v>
      </c>
      <c r="S43" s="1">
        <f>IF(COUNT(Q43,E43)=2,(Q43-E43),"")</f>
        <v>-376</v>
      </c>
      <c r="T43" s="2">
        <f>IFERROR((U43-U42)/U42,"")</f>
        <v>-0.28</v>
      </c>
      <c r="U43" s="1">
        <v>198</v>
      </c>
      <c r="V43" s="2">
        <f>IFERROR(U43/D43,"")</f>
        <v>0.0020712163688857274</v>
      </c>
      <c r="W43" s="2">
        <f>IFERROR((X43-X42)/X42,"")</f>
        <v>0.47367122949808843</v>
      </c>
      <c r="X43" s="3">
        <f>IFERROR(O43/U43,"")</f>
        <v>4.828282828282828</v>
      </c>
      <c r="Y43" s="3">
        <f>IFERROR(E43/U43,"")</f>
        <v>27.606060606060606</v>
      </c>
      <c r="Z43" s="3">
        <f>IFERROR(Q43/U43,"")</f>
        <v>25.707070707070706</v>
      </c>
      <c r="AG43" s="2">
        <f>IFERROR((AH43-AH42)/AH42,"")</f>
        <v>0</v>
      </c>
      <c r="AH43" s="1">
        <v>9</v>
      </c>
      <c r="AO43" s="2">
        <f>IFERROR((AP43-AP42)/AP42,"")</f>
        <v>-0.02867383512544803</v>
      </c>
      <c r="AP43" s="1">
        <v>542</v>
      </c>
      <c r="AU43" s="3">
        <f>IFERROR(AP43/AH43,"")</f>
        <v>60.22222222222222</v>
      </c>
      <c r="AV43" s="1">
        <v>-48.23174603174603</v>
      </c>
      <c r="AW43" s="3">
        <f>IFERROR(D43/AP43,"")</f>
        <v>176.37638376383765</v>
      </c>
      <c r="AX43" s="1">
        <v>-191.98196743940278</v>
      </c>
      <c r="BV43" s="1">
        <v>5259</v>
      </c>
      <c r="BW43" s="1">
        <v>111</v>
      </c>
      <c r="BX43" s="1">
        <v>5581</v>
      </c>
      <c r="BY43" s="4">
        <v>60.1</v>
      </c>
      <c r="BZ43" s="4">
        <v>26.8</v>
      </c>
      <c r="CA43" s="1">
        <v>44.7</v>
      </c>
      <c r="CB43" s="5">
        <v>1.0501</v>
      </c>
      <c r="CC43" s="1">
        <v>7.828</v>
      </c>
      <c r="CD43" s="3">
        <v>0.4903</v>
      </c>
      <c r="CE43" s="1">
        <v>7</v>
      </c>
      <c r="CF43" s="1">
        <v>200</v>
      </c>
      <c r="CG43" s="1">
        <v>342</v>
      </c>
      <c r="CH43" s="1">
        <v>200</v>
      </c>
      <c r="CI43" s="1">
        <v>0</v>
      </c>
      <c r="CJ43" s="1">
        <v>342</v>
      </c>
      <c r="CO43" s="1">
        <v>167</v>
      </c>
      <c r="CP43" s="1">
        <v>1.86</v>
      </c>
      <c r="CW43" s="1">
        <v>4077</v>
      </c>
      <c r="CX43" s="1">
        <v>4267</v>
      </c>
      <c r="CY43" s="1">
        <v>4351</v>
      </c>
      <c r="CZ43" s="1">
        <v>4040</v>
      </c>
      <c r="DA43" s="1">
        <v>3720</v>
      </c>
      <c r="DH43" s="4">
        <f>IF(COUNT(DJ43,D43)=2,IFERROR(DJ43*100/D43,""),"")</f>
        <v>71.1</v>
      </c>
      <c r="DI43" s="1">
        <f>IF(COUNT(O43,DJ42)=2,O43*0.9+DJ42*0.015,"")</f>
        <v>2963</v>
      </c>
      <c r="DJ43" s="1">
        <f>IF(COUNT(DJ42,I43,O43,DL43,DI43)=5,DJ42+I43+O43-DL43-DI43,"")</f>
        <v>67974</v>
      </c>
      <c r="DK43" s="1">
        <f>IF(COUNT(DK42,DI43,DM43,DR43)=4,DK42+DI43-DM43-DR43,"")</f>
        <v>27622</v>
      </c>
      <c r="DL43" s="1">
        <f>IF(COUNT(DJ42,BZ43)=2,ROUND(DJ42*BZ43/1000,0),"")</f>
        <v>1769</v>
      </c>
      <c r="DM43" s="1">
        <v>0</v>
      </c>
      <c r="DO43" s="1">
        <v>-1976</v>
      </c>
      <c r="DP43" s="1">
        <v>1988</v>
      </c>
      <c r="DQ43" s="1">
        <v>4616</v>
      </c>
      <c r="DR43" s="1">
        <f>IF(COUNT(DI42)=1,ROUND(DI42*0.2,0),"")</f>
        <v>12</v>
      </c>
      <c r="DS43" s="1">
        <f>IF(COUNT(DS42,DR43,BZ43)=3,INT(DS42+DR43-(DS42*BZ43/1000)),"")</f>
        <v>20269</v>
      </c>
      <c r="DU43" t="str">
        <v/>
      </c>
    </row>
    <row r="44">
      <c r="A44">
        <v>1872</v>
      </c>
      <c r="B44" t="str">
        <v/>
      </c>
      <c r="C44" s="1">
        <f>A44</f>
        <v>1872</v>
      </c>
      <c r="D44" s="1">
        <v>98152</v>
      </c>
      <c r="E44" s="1">
        <f>IF(COUNT(D44,D43)=2,(D44-D43),"")</f>
        <v>2556</v>
      </c>
      <c r="F44" s="2">
        <f>IFERROR(E44/D43,"")</f>
        <v>0.026737520398343026</v>
      </c>
      <c r="G44" s="2">
        <f>IFERROR((E44-E43)/E43,"")</f>
        <v>-0.5323819978046103</v>
      </c>
      <c r="I44" s="1">
        <v>5975</v>
      </c>
      <c r="J44" s="1">
        <f>IF(COUNT(I36,M44)=2,I36*M44,"")</f>
        <v>4303</v>
      </c>
      <c r="K44" s="2">
        <f>IFERROR((I44-I43)/I43,"")</f>
        <v>0.04971890372452565</v>
      </c>
      <c r="L44" s="2">
        <f>IFERROR(J44/E44,"")</f>
        <v>1.683489827856025</v>
      </c>
      <c r="M44" s="2">
        <f>IF(COUNT(M43)=1,M43-0.0002,"")</f>
        <v>0.9719900609893833</v>
      </c>
      <c r="N44" s="2">
        <f>IF(COUNT(I36,J44)=2,IFERROR((I36-J44)/I36,""),"")</f>
        <v>0.028009939010616672</v>
      </c>
      <c r="O44" s="1">
        <v>982</v>
      </c>
      <c r="P44" s="2">
        <f>IFERROR((O44-O43)/O43,"")</f>
        <v>0.027196652719665274</v>
      </c>
      <c r="Q44" s="1">
        <f>IF(COUNT(O44,J44)=2,(O44+J44),"")</f>
        <v>5285</v>
      </c>
      <c r="R44" s="2">
        <v>-8.257978723404255</v>
      </c>
      <c r="S44" s="1">
        <f>IF(COUNT(Q44,E44)=2,(Q44-E44),"")</f>
        <v>2729</v>
      </c>
      <c r="T44" s="2">
        <f>IFERROR((U44-U43)/U43,"")</f>
        <v>0.40404040404040403</v>
      </c>
      <c r="U44" s="1">
        <v>278</v>
      </c>
      <c r="V44" s="2">
        <f>IFERROR(U44/D44,"")</f>
        <v>0.0028323416741380717</v>
      </c>
      <c r="W44" s="2">
        <f>IFERROR((X44-X43)/X43,"")</f>
        <v>-0.2683995063363535</v>
      </c>
      <c r="X44" s="3">
        <f>IFERROR(O44/U44,"")</f>
        <v>3.5323741007194243</v>
      </c>
      <c r="Y44" s="3">
        <f>IFERROR(E44/U44,"")</f>
        <v>9.194244604316546</v>
      </c>
      <c r="Z44" s="3">
        <f>IFERROR(Q44/U44,"")</f>
        <v>19.010791366906474</v>
      </c>
      <c r="AG44" s="2">
        <f>IFERROR((AH44-AH43)/AH43,"")</f>
        <v>0</v>
      </c>
      <c r="AH44" s="1">
        <v>9</v>
      </c>
      <c r="AO44" s="2">
        <f>IFERROR((AP44-AP43)/AP43,"")</f>
        <v>0.02029520295202952</v>
      </c>
      <c r="AP44" s="1">
        <v>553</v>
      </c>
      <c r="AU44" s="3">
        <f>IFERROR(AP44/AH44,"")</f>
        <v>61.44444444444444</v>
      </c>
      <c r="AV44" s="1">
        <v>-49.453968253968256</v>
      </c>
      <c r="AW44" s="3">
        <f>IFERROR(D44/AP44,"")</f>
        <v>177.4900542495479</v>
      </c>
      <c r="AX44" s="1">
        <v>-190.86829695369252</v>
      </c>
      <c r="BV44" s="1">
        <v>5469</v>
      </c>
      <c r="BW44" s="1">
        <v>114</v>
      </c>
      <c r="BX44" s="1">
        <v>5861</v>
      </c>
      <c r="BY44" s="4">
        <v>60.5</v>
      </c>
      <c r="BZ44" s="4">
        <v>25.5</v>
      </c>
      <c r="CA44" s="1">
        <v>44.3</v>
      </c>
      <c r="CB44" s="5">
        <v>1.05</v>
      </c>
      <c r="CC44" s="1">
        <v>7.826</v>
      </c>
      <c r="CD44" s="3">
        <v>0.489</v>
      </c>
      <c r="CE44" s="1">
        <v>7</v>
      </c>
      <c r="CF44" s="1">
        <v>206</v>
      </c>
      <c r="CG44" s="1">
        <v>347</v>
      </c>
      <c r="CH44" s="1">
        <v>206</v>
      </c>
      <c r="CI44" s="1">
        <v>0</v>
      </c>
      <c r="CJ44" s="1">
        <v>347</v>
      </c>
      <c r="CO44" s="1">
        <v>132</v>
      </c>
      <c r="CP44" s="1">
        <v>1.86</v>
      </c>
      <c r="CW44" s="1">
        <v>3785</v>
      </c>
      <c r="CX44" s="1">
        <v>4090</v>
      </c>
      <c r="CY44" s="1">
        <v>4280</v>
      </c>
      <c r="CZ44" s="1">
        <v>4364</v>
      </c>
      <c r="DA44" s="1">
        <v>4053</v>
      </c>
      <c r="DH44" s="4">
        <f>IF(COUNT(DJ44,D44)=2,IFERROR(DJ44*100/D44,""),"")</f>
        <v>69.5</v>
      </c>
      <c r="DI44" s="1">
        <f>IF(COUNT(O44,DJ43)=2,O44*0.9+DJ43*0.015,"")</f>
        <v>3043</v>
      </c>
      <c r="DJ44" s="1">
        <f>IF(COUNT(DJ43,I44,O44,DL44,DI44)=5,DJ43+I44+O44-DL44-DI44,"")</f>
        <v>68191</v>
      </c>
      <c r="DK44" s="1">
        <f>IF(COUNT(DK43,DI44,DM44,DR44)=4,DK43+DI44-DM44-DR44,"")</f>
        <v>29961</v>
      </c>
      <c r="DL44" s="1">
        <f>IF(COUNT(DJ43,BZ44)=2,ROUND(DJ43*BZ44/1000,0),"")</f>
        <v>1717</v>
      </c>
      <c r="DM44" s="1">
        <v>0</v>
      </c>
      <c r="DO44" s="1">
        <v>1196</v>
      </c>
      <c r="DP44" s="1">
        <v>-1183</v>
      </c>
      <c r="DQ44" s="1">
        <v>3433</v>
      </c>
      <c r="DR44" s="1">
        <f>IF(COUNT(DI43)=1,ROUND(DI43*0.2,0),"")</f>
        <v>13</v>
      </c>
      <c r="DS44" s="1">
        <f>IF(COUNT(DS43,DR44,BZ44)=3,INT(DS43+DR44-(DS43*BZ44/1000)),"")</f>
        <v>19765</v>
      </c>
      <c r="DU44" t="str">
        <v/>
      </c>
    </row>
    <row r="45">
      <c r="A45">
        <v>1873</v>
      </c>
      <c r="B45" t="str">
        <v/>
      </c>
      <c r="C45" s="1">
        <f>A45</f>
        <v>1873</v>
      </c>
      <c r="D45" s="1">
        <v>101538</v>
      </c>
      <c r="E45" s="1">
        <f>IF(COUNT(D45,D44)=2,(D45-D44),"")</f>
        <v>3386</v>
      </c>
      <c r="F45" s="2">
        <f>IFERROR(E45/D44,"")</f>
        <v>0.034497514059825575</v>
      </c>
      <c r="G45" s="2">
        <f>IFERROR((E45-E44)/E44,"")</f>
        <v>0.32472613458528954</v>
      </c>
      <c r="I45" s="1">
        <v>6209</v>
      </c>
      <c r="J45" s="1">
        <f>IF(COUNT(I37,M45)=2,I37*M45,"")</f>
        <v>4487</v>
      </c>
      <c r="K45" s="2">
        <f>IFERROR((I45-I44)/I44,"")</f>
        <v>0.03916317991631799</v>
      </c>
      <c r="L45" s="2">
        <f>IFERROR(J45/E45,"")</f>
        <v>1.3251624335499115</v>
      </c>
      <c r="M45" s="2">
        <f>IF(COUNT(M44)=1,M44-0.0002,"")</f>
        <v>0.9803364649333625</v>
      </c>
      <c r="N45" s="2">
        <f>IF(COUNT(I37,J45)=2,IFERROR((I37-J45)/I37,""),"")</f>
        <v>0.019663535066637535</v>
      </c>
      <c r="O45" s="1">
        <v>1015</v>
      </c>
      <c r="P45" s="2">
        <f>IFERROR((O45-O44)/O44,"")</f>
        <v>0.03360488798370672</v>
      </c>
      <c r="Q45" s="1">
        <f>IF(COUNT(O45,J45)=2,(O45+J45),"")</f>
        <v>5502</v>
      </c>
      <c r="R45" s="2">
        <v>-0.22462440454378893</v>
      </c>
      <c r="S45" s="1">
        <f>IF(COUNT(Q45,E45)=2,(Q45-E45),"")</f>
        <v>2116</v>
      </c>
      <c r="T45" s="2">
        <f>IFERROR((U45-U44)/U44,"")</f>
        <v>-0.44244604316546765</v>
      </c>
      <c r="U45" s="1">
        <v>155</v>
      </c>
      <c r="V45" s="2">
        <f>IFERROR(U45/D45,"")</f>
        <v>0.0015265220902519253</v>
      </c>
      <c r="W45" s="2">
        <f>IFERROR((X45-X44)/X44,"")</f>
        <v>0.8538203797385193</v>
      </c>
      <c r="X45" s="3">
        <f>IFERROR(O45/U45,"")</f>
        <v>6.548387096774194</v>
      </c>
      <c r="Y45" s="3">
        <f>IFERROR(E45/U45,"")</f>
        <v>21.84516129032258</v>
      </c>
      <c r="Z45" s="3">
        <f>IFERROR(Q45/U45,"")</f>
        <v>35.49677419354839</v>
      </c>
      <c r="AG45" s="2">
        <f>IFERROR((AH45-AH44)/AH44,"")</f>
        <v>0</v>
      </c>
      <c r="AH45" s="1">
        <v>9</v>
      </c>
      <c r="AO45" s="2">
        <f>IFERROR((AP45-AP44)/AP44,"")</f>
        <v>0.014466546112115732</v>
      </c>
      <c r="AP45" s="1">
        <v>561</v>
      </c>
      <c r="AU45" s="3">
        <f>IFERROR(AP45/AH45,"")</f>
        <v>62.333333333333336</v>
      </c>
      <c r="AV45" s="1">
        <v>-50.34285714285714</v>
      </c>
      <c r="AW45" s="3">
        <f>IFERROR(D45/AP45,"")</f>
        <v>180.99465240641712</v>
      </c>
      <c r="AX45" s="1">
        <v>-187.36369879682331</v>
      </c>
      <c r="BV45" s="1">
        <v>5653</v>
      </c>
      <c r="BW45" s="1">
        <v>118</v>
      </c>
      <c r="BX45" s="1">
        <v>6091</v>
      </c>
      <c r="BY45" s="4">
        <v>61</v>
      </c>
      <c r="BZ45" s="4">
        <v>24.6</v>
      </c>
      <c r="CA45" s="1">
        <v>43.8</v>
      </c>
      <c r="CB45" s="5">
        <v>1.0499</v>
      </c>
      <c r="CC45" s="1">
        <v>7.824</v>
      </c>
      <c r="CD45" s="3">
        <v>0.4878</v>
      </c>
      <c r="CE45" s="1">
        <v>7</v>
      </c>
      <c r="CF45" s="1">
        <v>213</v>
      </c>
      <c r="CG45" s="1">
        <v>348</v>
      </c>
      <c r="CH45" s="1">
        <v>213</v>
      </c>
      <c r="CI45" s="1">
        <v>0</v>
      </c>
      <c r="CJ45" s="1">
        <v>348</v>
      </c>
      <c r="CO45" s="1">
        <v>35</v>
      </c>
      <c r="CP45" s="1">
        <v>1.86</v>
      </c>
      <c r="CW45" s="1">
        <v>3500</v>
      </c>
      <c r="CX45" s="1">
        <v>3799</v>
      </c>
      <c r="CY45" s="1">
        <v>4103</v>
      </c>
      <c r="CZ45" s="1">
        <v>4293</v>
      </c>
      <c r="DA45" s="1">
        <v>4377</v>
      </c>
      <c r="DH45" s="4">
        <f>IF(COUNT(DJ45,D45)=2,IFERROR(DJ45*100/D45,""),"")</f>
        <v>68.1</v>
      </c>
      <c r="DI45" s="1">
        <f>IF(COUNT(O45,DJ44)=2,O45*0.9+DJ44*0.015,"")</f>
        <v>3148</v>
      </c>
      <c r="DJ45" s="1">
        <f>IF(COUNT(DJ44,I45,O45,DL45,DI45)=5,DJ44+I45+O45-DL45-DI45,"")</f>
        <v>69166</v>
      </c>
      <c r="DK45" s="1">
        <f>IF(COUNT(DK44,DI45,DM45,DR45)=4,DK44+DI45-DM45-DR45,"")</f>
        <v>32372</v>
      </c>
      <c r="DL45" s="1">
        <f>IF(COUNT(DJ44,BZ45)=2,ROUND(DJ44*BZ45/1000,0),"")</f>
        <v>1673</v>
      </c>
      <c r="DM45" s="1">
        <v>0</v>
      </c>
      <c r="DO45" s="1">
        <v>594</v>
      </c>
      <c r="DP45" s="1">
        <v>-581</v>
      </c>
      <c r="DQ45" s="1">
        <v>2852</v>
      </c>
      <c r="DR45" s="1">
        <f>IF(COUNT(DI44)=1,ROUND(DI44*0.2,0),"")</f>
        <v>13</v>
      </c>
      <c r="DS45" s="1">
        <f>IF(COUNT(DS44,DR45,BZ45)=3,INT(DS44+DR45-(DS44*BZ45/1000)),"")</f>
        <v>19291</v>
      </c>
      <c r="DU45" t="str">
        <v/>
      </c>
    </row>
    <row r="46">
      <c r="A46">
        <v>1874</v>
      </c>
      <c r="B46" t="str">
        <v/>
      </c>
      <c r="C46" s="1">
        <f>A46</f>
        <v>1874</v>
      </c>
      <c r="D46" s="1">
        <v>103916</v>
      </c>
      <c r="E46" s="1">
        <f>IF(COUNT(D46,D45)=2,(D46-D45),"")</f>
        <v>2378</v>
      </c>
      <c r="F46" s="2">
        <f>IFERROR(E46/D45,"")</f>
        <v>0.023419803423348894</v>
      </c>
      <c r="G46" s="2">
        <f>IFERROR((E46-E45)/E45,"")</f>
        <v>-0.2976963969285292</v>
      </c>
      <c r="I46" s="1">
        <v>6439</v>
      </c>
      <c r="J46" s="1">
        <f>IF(COUNT(I38,M46)=2,I38*M46,"")</f>
        <v>4638</v>
      </c>
      <c r="K46" s="2">
        <f>IFERROR((I46-I45)/I45,"")</f>
        <v>0.0370430020937349</v>
      </c>
      <c r="L46" s="2">
        <f>IFERROR(J46/E46,"")</f>
        <v>1.9503784693019344</v>
      </c>
      <c r="M46" s="2">
        <f>IF(COUNT(M45)=1,M45-0.0002,"")</f>
        <v>0.9901793339026473</v>
      </c>
      <c r="N46" s="2">
        <f>IF(COUNT(I38,J46)=2,IFERROR((I38-J46)/I38,""),"")</f>
        <v>0.00982066609735269</v>
      </c>
      <c r="O46" s="1">
        <v>1039</v>
      </c>
      <c r="P46" s="2">
        <f>IFERROR((O46-O45)/O45,"")</f>
        <v>0.023645320197044337</v>
      </c>
      <c r="Q46" s="1">
        <f>IF(COUNT(O46,J46)=2,(O46+J46),"")</f>
        <v>5677</v>
      </c>
      <c r="R46" s="2">
        <v>0.5590737240075614</v>
      </c>
      <c r="S46" s="1">
        <f>IF(COUNT(Q46,E46)=2,(Q46-E46),"")</f>
        <v>3299</v>
      </c>
      <c r="T46" s="2">
        <f>IFERROR((U46-U45)/U45,"")</f>
        <v>-0.2</v>
      </c>
      <c r="U46" s="1">
        <v>124</v>
      </c>
      <c r="V46" s="2">
        <f>IFERROR(U46/D46,"")</f>
        <v>0.0011932714885099502</v>
      </c>
      <c r="W46" s="2">
        <f>IFERROR((X46-X45)/X45,"")</f>
        <v>0.2795566502463053</v>
      </c>
      <c r="X46" s="3">
        <f>IFERROR(O46/U46,"")</f>
        <v>8.379032258064516</v>
      </c>
      <c r="Y46" s="3">
        <f>IFERROR(E46/U46,"")</f>
        <v>19.177419354838708</v>
      </c>
      <c r="Z46" s="3">
        <f>IFERROR(Q46/U46,"")</f>
        <v>45.78225806451613</v>
      </c>
      <c r="AG46" s="2">
        <f>IFERROR((AH46-AH45)/AH45,"")</f>
        <v>0.1111111111111111</v>
      </c>
      <c r="AH46" s="1">
        <v>10</v>
      </c>
      <c r="AO46" s="2">
        <f>IFERROR((AP46-AP45)/AP45,"")</f>
        <v>-0.06417112299465241</v>
      </c>
      <c r="AP46" s="1">
        <v>525</v>
      </c>
      <c r="AU46" s="3">
        <f>IFERROR(AP46/AH46,"")</f>
        <v>52.5</v>
      </c>
      <c r="AV46" s="1">
        <v>-40.50952380952381</v>
      </c>
      <c r="AW46" s="3">
        <f>IFERROR(D46/AP46,"")</f>
        <v>197.9352380952381</v>
      </c>
      <c r="AX46" s="1">
        <v>-170.42311310800233</v>
      </c>
      <c r="BV46" s="1">
        <v>5785</v>
      </c>
      <c r="BW46" s="1">
        <v>121</v>
      </c>
      <c r="BX46" s="1">
        <v>6318</v>
      </c>
      <c r="BY46" s="4">
        <v>61.5</v>
      </c>
      <c r="BZ46" s="4">
        <v>25.6</v>
      </c>
      <c r="CA46" s="1">
        <v>43.3</v>
      </c>
      <c r="CB46" s="5">
        <v>1.0498</v>
      </c>
      <c r="CC46" s="1">
        <v>7.822</v>
      </c>
      <c r="CD46" s="3">
        <v>0.4865</v>
      </c>
      <c r="CE46" s="1">
        <v>7</v>
      </c>
      <c r="CF46" s="1">
        <v>216</v>
      </c>
      <c r="CG46" s="1">
        <v>309</v>
      </c>
      <c r="CH46" s="1">
        <v>216</v>
      </c>
      <c r="CI46" s="1">
        <v>0</v>
      </c>
      <c r="CJ46" s="1">
        <v>309</v>
      </c>
      <c r="CO46" s="1">
        <v>98</v>
      </c>
      <c r="CP46" s="1">
        <v>1.86</v>
      </c>
      <c r="CW46" s="1">
        <v>3523</v>
      </c>
      <c r="CX46" s="1">
        <v>3514</v>
      </c>
      <c r="CY46" s="1">
        <v>3812</v>
      </c>
      <c r="CZ46" s="1">
        <v>4117</v>
      </c>
      <c r="DA46" s="1">
        <v>4307</v>
      </c>
      <c r="DH46" s="4">
        <f>IF(COUNT(DJ46,D46)=2,IFERROR(DJ46*100/D46,""),"")</f>
        <v>66.5</v>
      </c>
      <c r="DI46" s="1">
        <f>IF(COUNT(O46,DJ45)=2,O46*0.9+DJ45*0.015,"")</f>
        <v>3221</v>
      </c>
      <c r="DJ46" s="1">
        <f>IF(COUNT(DJ45,I46,O46,DL46,DI46)=5,DJ45+I46+O46-DL46-DI46,"")</f>
        <v>69152</v>
      </c>
      <c r="DK46" s="1">
        <f>IF(COUNT(DK45,DI46,DM46,DR46)=4,DK45+DI46-DM46-DR46,"")</f>
        <v>34764</v>
      </c>
      <c r="DL46" s="1">
        <f>IF(COUNT(DJ45,BZ46)=2,ROUND(DJ45*BZ46/1000,0),"")</f>
        <v>1749</v>
      </c>
      <c r="DM46" s="1">
        <v>0</v>
      </c>
      <c r="DO46" s="1">
        <v>1658</v>
      </c>
      <c r="DP46" s="1">
        <v>-1645</v>
      </c>
      <c r="DQ46" s="1">
        <v>1207</v>
      </c>
      <c r="DR46" s="1">
        <f>IF(COUNT(DI45)=1,ROUND(DI45*0.2,0),"")</f>
        <v>13</v>
      </c>
      <c r="DS46" s="1">
        <f>IF(COUNT(DS45,DR46,BZ46)=3,INT(DS45+DR46-(DS45*BZ46/1000)),"")</f>
        <v>18810</v>
      </c>
      <c r="DU46" t="str">
        <v/>
      </c>
    </row>
    <row r="47">
      <c r="A47">
        <v>1875</v>
      </c>
      <c r="B47" t="str">
        <v/>
      </c>
      <c r="C47" s="1">
        <f>A47</f>
        <v>1875</v>
      </c>
      <c r="D47" s="1">
        <v>107167</v>
      </c>
      <c r="E47" s="1">
        <f>IF(COUNT(D47,D46)=2,(D47-D46),"")</f>
        <v>3251</v>
      </c>
      <c r="F47" s="2">
        <f>IFERROR(E47/D46,"")</f>
        <v>0.03128488394472458</v>
      </c>
      <c r="G47" s="2">
        <f>IFERROR((E47-E46)/E46,"")</f>
        <v>0.3671152228763667</v>
      </c>
      <c r="I47" s="1">
        <v>6658</v>
      </c>
      <c r="J47" s="1">
        <f>IF(COUNT(I39,M47)=2,I39*M47,"")</f>
        <v>4746</v>
      </c>
      <c r="K47" s="2">
        <f>IFERROR((I47-I46)/I46,"")</f>
        <v>0.0340114924677745</v>
      </c>
      <c r="L47" s="2">
        <f>IFERROR(J47/E47,"")</f>
        <v>1.4598585050753614</v>
      </c>
      <c r="M47" s="2">
        <f>IF(COUNT(M46)=1,M46-0.0002,"")</f>
        <v>0.9838308457711443</v>
      </c>
      <c r="N47" s="2">
        <f>IF(COUNT(I39,J47)=2,IFERROR((I39-J47)/I39,""),"")</f>
        <v>0.01616915422885572</v>
      </c>
      <c r="O47" s="1">
        <v>1072</v>
      </c>
      <c r="P47" s="2">
        <f>IFERROR((O47-O46)/O46,"")</f>
        <v>0.03176130895091434</v>
      </c>
      <c r="Q47" s="1">
        <f>IF(COUNT(O47,J47)=2,(O47+J47),"")</f>
        <v>5818</v>
      </c>
      <c r="R47" s="2">
        <v>-0.22188541982418916</v>
      </c>
      <c r="S47" s="1">
        <f>IF(COUNT(Q47,E47)=2,(Q47-E47),"")</f>
        <v>2567</v>
      </c>
      <c r="T47" s="2">
        <f>IFERROR((U47-U46)/U46,"")</f>
        <v>1.2096774193548387</v>
      </c>
      <c r="U47" s="1">
        <v>274</v>
      </c>
      <c r="V47" s="2">
        <f>IFERROR(U47/D47,"")</f>
        <v>0.0025567572107085203</v>
      </c>
      <c r="W47" s="2">
        <f>IFERROR((X47-X46)/X46,"")</f>
        <v>-0.5330715244163746</v>
      </c>
      <c r="X47" s="3">
        <f>IFERROR(O47/U47,"")</f>
        <v>3.9124087591240877</v>
      </c>
      <c r="Y47" s="3">
        <f>IFERROR(E47/U47,"")</f>
        <v>11.864963503649635</v>
      </c>
      <c r="Z47" s="3">
        <f>IFERROR(Q47/U47,"")</f>
        <v>21.233576642335766</v>
      </c>
      <c r="AG47" s="2">
        <f>IFERROR((AH47-AH46)/AH46,"")</f>
        <v>0</v>
      </c>
      <c r="AH47" s="1">
        <v>10</v>
      </c>
      <c r="AO47" s="2">
        <f>IFERROR((AP47-AP46)/AP46,"")</f>
        <v>-0.0019047619047619048</v>
      </c>
      <c r="AP47" s="1">
        <v>524</v>
      </c>
      <c r="AU47" s="3">
        <f>IFERROR(AP47/AH47,"")</f>
        <v>52.4</v>
      </c>
      <c r="AV47" s="1">
        <v>-40.409523809523805</v>
      </c>
      <c r="AW47" s="3">
        <f>IFERROR(D47/AP47,"")</f>
        <v>204.51717557251908</v>
      </c>
      <c r="AX47" s="1">
        <v>-163.84117563072135</v>
      </c>
      <c r="BV47" s="1">
        <v>5959</v>
      </c>
      <c r="BW47" s="1">
        <v>125</v>
      </c>
      <c r="BX47" s="1">
        <v>6533</v>
      </c>
      <c r="BY47" s="4">
        <v>61.9</v>
      </c>
      <c r="BZ47" s="4">
        <v>25.5</v>
      </c>
      <c r="CA47" s="1">
        <v>42.9</v>
      </c>
      <c r="CB47" s="5">
        <v>1.0496</v>
      </c>
      <c r="CC47" s="1">
        <v>7.82</v>
      </c>
      <c r="CD47" s="3">
        <v>0.4852</v>
      </c>
      <c r="CE47" s="1">
        <v>7</v>
      </c>
      <c r="CF47" s="1">
        <v>222</v>
      </c>
      <c r="CG47" s="1">
        <v>302</v>
      </c>
      <c r="CH47" s="1">
        <v>222</v>
      </c>
      <c r="CI47" s="1">
        <v>0</v>
      </c>
      <c r="CJ47" s="1">
        <v>302</v>
      </c>
      <c r="CO47" s="1">
        <v>197</v>
      </c>
      <c r="CP47" s="1">
        <v>1.86</v>
      </c>
      <c r="CW47" s="1">
        <v>3671</v>
      </c>
      <c r="CX47" s="1">
        <v>3538</v>
      </c>
      <c r="CY47" s="1">
        <v>3528</v>
      </c>
      <c r="CZ47" s="1">
        <v>3827</v>
      </c>
      <c r="DA47" s="1">
        <v>4131</v>
      </c>
      <c r="DH47" s="4">
        <f>IF(COUNT(DJ47,D47)=2,IFERROR(DJ47*100/D47,""),"")</f>
        <v>65.3</v>
      </c>
      <c r="DI47" s="1">
        <f>IF(COUNT(O47,DJ46)=2,O47*0.9+DJ46*0.015,"")</f>
        <v>3322</v>
      </c>
      <c r="DJ47" s="1">
        <f>IF(COUNT(DJ46,I47,O47,DL47,DI47)=5,DJ46+I47+O47-DL47-DI47,"")</f>
        <v>69967</v>
      </c>
      <c r="DK47" s="1">
        <f>IF(COUNT(DK46,DI47,DM47,DR47)=4,DK46+DI47-DM47-DR47,"")</f>
        <v>37200</v>
      </c>
      <c r="DL47" s="1">
        <f>IF(COUNT(DJ46,BZ47)=2,ROUND(DJ46*BZ47/1000,0),"")</f>
        <v>1757</v>
      </c>
      <c r="DM47" s="1">
        <v>0</v>
      </c>
      <c r="DO47" s="1">
        <v>951</v>
      </c>
      <c r="DP47" s="1">
        <v>-937</v>
      </c>
      <c r="DQ47" s="1">
        <v>270</v>
      </c>
      <c r="DR47" s="1">
        <f>IF(COUNT(DI46)=1,ROUND(DI46*0.2,0),"")</f>
        <v>14</v>
      </c>
      <c r="DS47" s="1">
        <f>IF(COUNT(DS46,DR47,BZ47)=3,INT(DS46+DR47-(DS46*BZ47/1000)),"")</f>
        <v>18344</v>
      </c>
      <c r="DU47" t="str">
        <v/>
      </c>
    </row>
    <row r="48">
      <c r="A48">
        <v>1876</v>
      </c>
      <c r="B48" t="str">
        <v/>
      </c>
      <c r="C48" s="1">
        <f>A48</f>
        <v>1876</v>
      </c>
      <c r="D48" s="1">
        <v>111111</v>
      </c>
      <c r="E48" s="1">
        <f>IF(COUNT(D48,D47)=2,(D48-D47),"")</f>
        <v>3944</v>
      </c>
      <c r="F48" s="2">
        <f>IFERROR(E48/D47,"")</f>
        <v>0.03680237386508907</v>
      </c>
      <c r="G48" s="2">
        <f>IFERROR((E48-E47)/E47,"")</f>
        <v>0.2131651799446324</v>
      </c>
      <c r="I48" s="1">
        <v>6951</v>
      </c>
      <c r="J48" s="1">
        <f>IF(COUNT(I40,M48)=2,I40*M48,"")</f>
        <v>4887</v>
      </c>
      <c r="K48" s="2">
        <f>IFERROR((I48-I47)/I47,"")</f>
        <v>0.04400720937218384</v>
      </c>
      <c r="L48" s="2">
        <f>IFERROR(J48/E48,"")</f>
        <v>1.2390973630831643</v>
      </c>
      <c r="M48" s="2">
        <f>IF(COUNT(M47)=1,M47-0.0002,"")</f>
        <v>0.9715705765407555</v>
      </c>
      <c r="N48" s="2">
        <f>IF(COUNT(I40,J48)=2,IFERROR((I40-J48)/I40,""),"")</f>
        <v>0.028429423459244534</v>
      </c>
      <c r="O48" s="1">
        <v>1111</v>
      </c>
      <c r="P48" s="2">
        <f>IFERROR((O48-O47)/O47,"")</f>
        <v>0.036380597014925374</v>
      </c>
      <c r="Q48" s="1">
        <f>IF(COUNT(O48,J48)=2,(O48+J48),"")</f>
        <v>5998</v>
      </c>
      <c r="R48" s="2">
        <v>-0.19984417608102845</v>
      </c>
      <c r="S48" s="1">
        <f>IF(COUNT(Q48,E48)=2,(Q48-E48),"")</f>
        <v>2054</v>
      </c>
      <c r="T48" s="2">
        <f>IFERROR((U48-U47)/U47,"")</f>
        <v>0.38321167883211676</v>
      </c>
      <c r="U48" s="1">
        <v>379</v>
      </c>
      <c r="V48" s="2">
        <f>IFERROR(U48/D48,"")</f>
        <v>0.003411003411003411</v>
      </c>
      <c r="W48" s="2">
        <f>IFERROR((X48-X47)/X47,"")</f>
        <v>-0.25074331508683495</v>
      </c>
      <c r="X48" s="3">
        <f>IFERROR(O48/U48,"")</f>
        <v>2.9313984168865437</v>
      </c>
      <c r="Y48" s="3">
        <f>IFERROR(E48/U48,"")</f>
        <v>10.406332453825858</v>
      </c>
      <c r="Z48" s="3">
        <f>IFERROR(Q48/U48,"")</f>
        <v>15.825857519788919</v>
      </c>
      <c r="AG48" s="2">
        <f>IFERROR((AH48-AH47)/AH47,"")</f>
        <v>0</v>
      </c>
      <c r="AH48" s="1">
        <v>10</v>
      </c>
      <c r="AO48" s="2">
        <f>IFERROR((AP48-AP47)/AP47,"")</f>
        <v>0.02480916030534351</v>
      </c>
      <c r="AP48" s="1">
        <v>537</v>
      </c>
      <c r="AU48" s="3">
        <f>IFERROR(AP48/AH48,"")</f>
        <v>53.7</v>
      </c>
      <c r="AV48" s="1">
        <v>-41.709523809523816</v>
      </c>
      <c r="AW48" s="3">
        <f>IFERROR(D48/AP48,"")</f>
        <v>206.91061452513966</v>
      </c>
      <c r="AX48" s="1">
        <v>-161.44773667810077</v>
      </c>
      <c r="BV48" s="1">
        <v>6205</v>
      </c>
      <c r="BW48" s="1">
        <v>130</v>
      </c>
      <c r="BX48" s="1">
        <v>6821</v>
      </c>
      <c r="BY48" s="4">
        <v>62.5</v>
      </c>
      <c r="BZ48" s="4">
        <v>25.7</v>
      </c>
      <c r="CA48" s="1">
        <v>42.4</v>
      </c>
      <c r="CB48" s="5">
        <v>1.0494</v>
      </c>
      <c r="CC48" s="1">
        <v>7.818</v>
      </c>
      <c r="CD48" s="3">
        <v>0.4839</v>
      </c>
      <c r="CE48" s="1">
        <v>8</v>
      </c>
      <c r="CF48" s="1">
        <v>230</v>
      </c>
      <c r="CG48" s="1">
        <v>307</v>
      </c>
      <c r="CH48" s="1">
        <v>230</v>
      </c>
      <c r="CI48" s="1">
        <v>0</v>
      </c>
      <c r="CJ48" s="1">
        <v>307</v>
      </c>
      <c r="CO48" s="1">
        <v>211</v>
      </c>
      <c r="CP48" s="1">
        <v>1.86</v>
      </c>
      <c r="CW48" s="1">
        <v>3955</v>
      </c>
      <c r="CX48" s="1">
        <v>3686</v>
      </c>
      <c r="CY48" s="1">
        <v>3553</v>
      </c>
      <c r="CZ48" s="1">
        <v>3543</v>
      </c>
      <c r="DA48" s="1">
        <v>3841</v>
      </c>
      <c r="DH48" s="4">
        <f>IF(COUNT(DJ48,D48)=2,IFERROR(DJ48*100/D48,""),"")</f>
        <v>64.3</v>
      </c>
      <c r="DI48" s="1">
        <f>IF(COUNT(O48,DJ47)=2,O48*0.9+DJ47*0.015,"")</f>
        <v>3444</v>
      </c>
      <c r="DJ48" s="1">
        <f>IF(COUNT(DJ47,I48,O48,DL48,DI48)=5,DJ47+I48+O48-DL48-DI48,"")</f>
        <v>71423</v>
      </c>
      <c r="DK48" s="1">
        <f>IF(COUNT(DK47,DI48,DM48,DR48)=4,DK47+DI48-DM48-DR48,"")</f>
        <v>39688</v>
      </c>
      <c r="DL48" s="1">
        <f>IF(COUNT(DJ47,BZ48)=2,ROUND(DJ47*BZ48/1000,0),"")</f>
        <v>1804</v>
      </c>
      <c r="DM48" s="1">
        <v>0</v>
      </c>
      <c r="DO48" s="1">
        <v>457</v>
      </c>
      <c r="DP48" s="1">
        <v>-443</v>
      </c>
      <c r="DQ48" s="1">
        <v>-173</v>
      </c>
      <c r="DR48" s="1">
        <f>IF(COUNT(DI47)=1,ROUND(DI47*0.2,0),"")</f>
        <v>14</v>
      </c>
      <c r="DS48" s="1">
        <f>IF(COUNT(DS47,DR48,BZ48)=3,INT(DS47+DR48-(DS47*BZ48/1000)),"")</f>
        <v>17886</v>
      </c>
      <c r="DU48" t="str">
        <v/>
      </c>
    </row>
    <row r="49">
      <c r="A49">
        <v>1877</v>
      </c>
      <c r="B49" t="str">
        <v/>
      </c>
      <c r="C49" s="1">
        <f>A49</f>
        <v>1877</v>
      </c>
      <c r="D49" s="1">
        <v>115065</v>
      </c>
      <c r="E49" s="1">
        <f>IF(COUNT(D49,D48)=2,(D49-D48),"")</f>
        <v>3954</v>
      </c>
      <c r="F49" s="2">
        <f>IFERROR(E49/D48,"")</f>
        <v>0.03558603558603558</v>
      </c>
      <c r="G49" s="2">
        <f>IFERROR((E49-E48)/E48,"")</f>
        <v>0.002535496957403651</v>
      </c>
      <c r="I49" s="1">
        <v>7259</v>
      </c>
      <c r="J49" s="1">
        <f>IF(COUNT(I41,M49)=2,I41*M49,"")</f>
        <v>5094</v>
      </c>
      <c r="K49" s="2">
        <f>IFERROR((I49-I48)/I48,"")</f>
        <v>0.044310171198388724</v>
      </c>
      <c r="L49" s="2">
        <f>IFERROR(J49/E49,"")</f>
        <v>1.2883156297420333</v>
      </c>
      <c r="M49" s="2">
        <f>IF(COUNT(M48)=1,M48-0.0002,"")</f>
        <v>0.9684410646387833</v>
      </c>
      <c r="N49" s="2">
        <f>IF(COUNT(I41,J49)=2,IFERROR((I41-J49)/I41,""),"")</f>
        <v>0.03155893536121673</v>
      </c>
      <c r="O49" s="1">
        <v>1151</v>
      </c>
      <c r="P49" s="2">
        <f>IFERROR((O49-O48)/O48,"")</f>
        <v>0.036003600360036005</v>
      </c>
      <c r="Q49" s="1">
        <f>IF(COUNT(O49,J49)=2,(O49+J49),"")</f>
        <v>6245</v>
      </c>
      <c r="R49" s="2">
        <v>0.11538461538461539</v>
      </c>
      <c r="S49" s="1">
        <f>IF(COUNT(Q49,E49)=2,(Q49-E49),"")</f>
        <v>2291</v>
      </c>
      <c r="T49" s="2">
        <f>IFERROR((U49-U48)/U48,"")</f>
        <v>-0.10554089709762533</v>
      </c>
      <c r="U49" s="1">
        <v>339</v>
      </c>
      <c r="V49" s="2">
        <f>IFERROR(U49/D49,"")</f>
        <v>0.0029461608655977057</v>
      </c>
      <c r="W49" s="2">
        <f>IFERROR((X49-X48)/X48,"")</f>
        <v>0.15824591308688385</v>
      </c>
      <c r="X49" s="3">
        <f>IFERROR(O49/U49,"")</f>
        <v>3.3952802359882006</v>
      </c>
      <c r="Y49" s="3">
        <f>IFERROR(E49/U49,"")</f>
        <v>11.663716814159292</v>
      </c>
      <c r="Z49" s="3">
        <f>IFERROR(Q49/U49,"")</f>
        <v>18.421828908554573</v>
      </c>
      <c r="AG49" s="2">
        <f>IFERROR((AH49-AH48)/AH48,"")</f>
        <v>1</v>
      </c>
      <c r="AH49" s="1">
        <v>20</v>
      </c>
      <c r="AO49" s="2">
        <f>IFERROR((AP49-AP48)/AP48,"")</f>
        <v>0</v>
      </c>
      <c r="AP49" s="1">
        <v>537</v>
      </c>
      <c r="AU49" s="3">
        <f>IFERROR(AP49/AH49,"")</f>
        <v>26.85</v>
      </c>
      <c r="AV49" s="1">
        <v>-14.859523809523811</v>
      </c>
      <c r="AW49" s="3">
        <f>IFERROR(D49/AP49,"")</f>
        <v>214.27374301675977</v>
      </c>
      <c r="AX49" s="1">
        <v>-154.08460818648066</v>
      </c>
      <c r="BV49" s="1">
        <v>6476</v>
      </c>
      <c r="BW49" s="1">
        <v>134</v>
      </c>
      <c r="BX49" s="1">
        <v>7125</v>
      </c>
      <c r="BY49" s="4">
        <v>63</v>
      </c>
      <c r="BZ49" s="4">
        <v>25.4</v>
      </c>
      <c r="CA49" s="1">
        <v>41.9</v>
      </c>
      <c r="CB49" s="5">
        <v>1.0492</v>
      </c>
      <c r="CC49" s="1">
        <v>7.816</v>
      </c>
      <c r="CD49" s="3">
        <v>0.4826</v>
      </c>
      <c r="CE49" s="1">
        <v>8</v>
      </c>
      <c r="CF49" s="1">
        <v>252</v>
      </c>
      <c r="CG49" s="1">
        <v>285</v>
      </c>
      <c r="CH49" s="1">
        <v>252</v>
      </c>
      <c r="CI49" s="1">
        <v>0</v>
      </c>
      <c r="CJ49" s="1">
        <v>285</v>
      </c>
      <c r="CO49" s="1">
        <v>154</v>
      </c>
      <c r="CP49" s="1">
        <v>1.86</v>
      </c>
      <c r="CW49" s="1">
        <v>4196</v>
      </c>
      <c r="CX49" s="1">
        <v>3971</v>
      </c>
      <c r="CY49" s="1">
        <v>3702</v>
      </c>
      <c r="CZ49" s="1">
        <v>3568</v>
      </c>
      <c r="DA49" s="1">
        <v>3558</v>
      </c>
      <c r="DH49" s="4">
        <f>IF(COUNT(DJ49,D49)=2,IFERROR(DJ49*100/D49,""),"")</f>
        <v>63.3</v>
      </c>
      <c r="DI49" s="1">
        <f>IF(COUNT(O49,DJ48)=2,O49*0.9+DJ48*0.015,"")</f>
        <v>3567</v>
      </c>
      <c r="DJ49" s="1">
        <f>IF(COUNT(DJ48,I49,O49,DL49,DI49)=5,DJ48+I49+O49-DL49-DI49,"")</f>
        <v>72818</v>
      </c>
      <c r="DK49" s="1">
        <f>IF(COUNT(DK48,DI49,DM49,DR49)=4,DK48+DI49-DM49-DR49,"")</f>
        <v>42247</v>
      </c>
      <c r="DL49" s="1">
        <f>IF(COUNT(DJ48,BZ49)=2,ROUND(DJ48*BZ49/1000,0),"")</f>
        <v>1818</v>
      </c>
      <c r="DM49" s="1">
        <v>0</v>
      </c>
      <c r="DO49" s="1">
        <v>704</v>
      </c>
      <c r="DP49" s="1">
        <v>-689</v>
      </c>
      <c r="DQ49" s="1">
        <v>-862</v>
      </c>
      <c r="DR49" s="1">
        <f>IF(COUNT(DI48)=1,ROUND(DI48*0.2,0),"")</f>
        <v>15</v>
      </c>
      <c r="DS49" s="1">
        <f>IF(COUNT(DS48,DR49,BZ49)=3,INT(DS48+DR49-(DS48*BZ49/1000)),"")</f>
        <v>17446</v>
      </c>
      <c r="DU49" t="str">
        <v/>
      </c>
    </row>
    <row r="50">
      <c r="A50">
        <v>1878</v>
      </c>
      <c r="B50" t="str">
        <v/>
      </c>
      <c r="C50" s="1">
        <f>A50</f>
        <v>1878</v>
      </c>
      <c r="D50" s="1">
        <v>125046</v>
      </c>
      <c r="E50" s="1">
        <f>IF(COUNT(D50,D49)=2,(D50-D49),"")</f>
        <v>9981</v>
      </c>
      <c r="F50" s="2">
        <f>IFERROR(E50/D49,"")</f>
        <v>0.08674227610481032</v>
      </c>
      <c r="G50" s="2">
        <f>IFERROR((E50-E49)/E49,"")</f>
        <v>1.524279210925645</v>
      </c>
      <c r="I50" s="1">
        <v>7782</v>
      </c>
      <c r="J50" s="1">
        <f>IF(COUNT(I42,M50)=2,I42*M50,"")</f>
        <v>5325</v>
      </c>
      <c r="K50" s="2">
        <f>IFERROR((I50-I49)/I49,"")</f>
        <v>0.07204849152775865</v>
      </c>
      <c r="L50" s="2">
        <f>IFERROR(J50/E50,"")</f>
        <v>0.5335136759843703</v>
      </c>
      <c r="M50" s="2">
        <f>IF(COUNT(M49)=1,M49-0.0002,"")</f>
        <v>0.9813859196461482</v>
      </c>
      <c r="N50" s="2">
        <f>IF(COUNT(I42,J50)=2,IFERROR((I42-J50)/I42,""),"")</f>
        <v>0.018614080353851824</v>
      </c>
      <c r="O50" s="1">
        <v>1250</v>
      </c>
      <c r="P50" s="2">
        <f>IFERROR((O50-O49)/O49,"")</f>
        <v>0.08601216333622937</v>
      </c>
      <c r="Q50" s="1">
        <f>IF(COUNT(O50,J50)=2,(O50+J50),"")</f>
        <v>6575</v>
      </c>
      <c r="R50" s="2">
        <v>-2.4866870362287212</v>
      </c>
      <c r="S50" s="1">
        <f>IF(COUNT(Q50,E50)=2,(Q50-E50),"")</f>
        <v>-3406</v>
      </c>
      <c r="T50" s="2">
        <f>IFERROR((U50-U49)/U49,"")</f>
        <v>-0.1592920353982301</v>
      </c>
      <c r="U50" s="1">
        <v>285</v>
      </c>
      <c r="V50" s="2">
        <f>IFERROR(U50/D50,"")</f>
        <v>0.002279161268653136</v>
      </c>
      <c r="W50" s="2">
        <f>IFERROR((X50-X49)/X49,"")</f>
        <v>0.2917828890209887</v>
      </c>
      <c r="X50" s="3">
        <f>IFERROR(O50/U50,"")</f>
        <v>4.385964912280702</v>
      </c>
      <c r="Y50" s="3">
        <f>IFERROR(E50/U50,"")</f>
        <v>35.02105263157895</v>
      </c>
      <c r="Z50" s="3">
        <f>IFERROR(Q50/U50,"")</f>
        <v>23.07017543859649</v>
      </c>
      <c r="AG50" s="2">
        <f>IFERROR((AH50-AH49)/AH49,"")</f>
        <v>0.05</v>
      </c>
      <c r="AH50" s="1">
        <v>21</v>
      </c>
      <c r="AO50" s="2">
        <f>IFERROR((AP50-AP49)/AP49,"")</f>
        <v>-0.020484171322160148</v>
      </c>
      <c r="AP50" s="1">
        <v>526</v>
      </c>
      <c r="AU50" s="3">
        <f>IFERROR(AP50/AH50,"")</f>
        <v>25.047619047619047</v>
      </c>
      <c r="AV50" s="1">
        <v>-13.057142857142857</v>
      </c>
      <c r="AW50" s="3">
        <f>IFERROR(D50/AP50,"")</f>
        <v>237.7300380228137</v>
      </c>
      <c r="AX50" s="1">
        <v>-130.62831318042674</v>
      </c>
      <c r="BV50" s="1">
        <v>6744</v>
      </c>
      <c r="BW50" s="1">
        <v>146</v>
      </c>
      <c r="BX50" s="1">
        <v>7636</v>
      </c>
      <c r="BY50" s="4">
        <v>63.6</v>
      </c>
      <c r="BZ50" s="4">
        <v>24.2</v>
      </c>
      <c r="CA50" s="1">
        <v>41.4</v>
      </c>
      <c r="CB50" s="5">
        <v>1.0489</v>
      </c>
      <c r="CC50" s="1">
        <v>7.814</v>
      </c>
      <c r="CD50" s="3">
        <v>0.4814</v>
      </c>
      <c r="CE50" s="1">
        <v>9</v>
      </c>
      <c r="CF50" s="1">
        <v>254</v>
      </c>
      <c r="CG50" s="1">
        <v>272</v>
      </c>
      <c r="CH50" s="1">
        <v>254</v>
      </c>
      <c r="CI50" s="1">
        <v>0</v>
      </c>
      <c r="CJ50" s="1">
        <v>272</v>
      </c>
      <c r="CO50" s="1">
        <v>152</v>
      </c>
      <c r="CP50" s="1">
        <v>1.86</v>
      </c>
      <c r="CW50" s="1">
        <v>4368</v>
      </c>
      <c r="CX50" s="1">
        <v>4213</v>
      </c>
      <c r="CY50" s="1">
        <v>3987</v>
      </c>
      <c r="CZ50" s="1">
        <v>3718</v>
      </c>
      <c r="DA50" s="1">
        <v>3584</v>
      </c>
      <c r="DH50" s="4">
        <f>IF(COUNT(DJ50,D50)=2,IFERROR(DJ50*100/D50,""),"")</f>
        <v>63.9</v>
      </c>
      <c r="DI50" s="1">
        <f>IF(COUNT(O50,DJ49)=2,O50*0.9+DJ49*0.015,"")</f>
        <v>3876</v>
      </c>
      <c r="DJ50" s="1">
        <f>IF(COUNT(DJ49,I50,O50,DL50,DI50)=5,DJ49+I50+O50-DL50-DI50,"")</f>
        <v>79945</v>
      </c>
      <c r="DK50" s="1">
        <f>IF(COUNT(DK49,DI50,DM50,DR50)=4,DK49+DI50-DM50-DR50,"")</f>
        <v>45101</v>
      </c>
      <c r="DL50" s="1">
        <f>IF(COUNT(DJ49,BZ50)=2,ROUND(DJ49*BZ50/1000,0),"")</f>
        <v>1857</v>
      </c>
      <c r="DM50" s="1">
        <v>0</v>
      </c>
      <c r="DO50" s="1">
        <v>-5094</v>
      </c>
      <c r="DP50" s="1">
        <v>5110</v>
      </c>
      <c r="DQ50" s="1">
        <v>4248</v>
      </c>
      <c r="DR50" s="1">
        <f>IF(COUNT(DI49)=1,ROUND(DI49*0.2,0),"")</f>
        <v>16</v>
      </c>
      <c r="DS50" s="1">
        <f>IF(COUNT(DS49,DR50,BZ50)=3,INT(DS49+DR50-(DS49*BZ50/1000)),"")</f>
        <v>17039</v>
      </c>
      <c r="DU50" t="str">
        <v/>
      </c>
    </row>
    <row r="51">
      <c r="A51">
        <v>1879</v>
      </c>
      <c r="B51" t="str">
        <v/>
      </c>
      <c r="C51" s="1">
        <f>A51</f>
        <v>1879</v>
      </c>
      <c r="D51" s="1">
        <v>128386</v>
      </c>
      <c r="E51" s="1">
        <f>IF(COUNT(D51,D50)=2,(D51-D50),"")</f>
        <v>3340</v>
      </c>
      <c r="F51" s="2">
        <f>IFERROR(E51/D50,"")</f>
        <v>0.026710170657198152</v>
      </c>
      <c r="G51" s="2">
        <f>IFERROR((E51-E50)/E50,"")</f>
        <v>-0.665364191964733</v>
      </c>
      <c r="I51" s="1">
        <v>8260</v>
      </c>
      <c r="J51" s="1">
        <f>IF(COUNT(I43,M51)=2,I43*M51,"")</f>
        <v>5494</v>
      </c>
      <c r="K51" s="2">
        <f>IFERROR((I51-I50)/I50,"")</f>
        <v>0.06142379850938062</v>
      </c>
      <c r="L51" s="2">
        <f>IFERROR(J51/E51,"")</f>
        <v>1.6449101796407186</v>
      </c>
      <c r="M51" s="2">
        <f>IF(COUNT(M50)=1,M50-0.0002,"")</f>
        <v>0.9652143359100492</v>
      </c>
      <c r="N51" s="2">
        <f>IF(COUNT(I43,J51)=2,IFERROR((I43-J51)/I43,""),"")</f>
        <v>0.03478566408995081</v>
      </c>
      <c r="O51" s="1">
        <v>1284</v>
      </c>
      <c r="P51" s="2">
        <f>IFERROR((O51-O50)/O50,"")</f>
        <v>0.0272</v>
      </c>
      <c r="Q51" s="1">
        <f>IF(COUNT(O51,J51)=2,(O51+J51),"")</f>
        <v>6778</v>
      </c>
      <c r="R51" s="2">
        <v>-2.009395184967704</v>
      </c>
      <c r="S51" s="1">
        <f>IF(COUNT(Q51,E51)=2,(Q51-E51),"")</f>
        <v>3438</v>
      </c>
      <c r="T51" s="2">
        <f>IFERROR((U51-U50)/U50,"")</f>
        <v>0.08070175438596491</v>
      </c>
      <c r="U51" s="1">
        <v>308</v>
      </c>
      <c r="V51" s="2">
        <f>IFERROR(U51/D51,"")</f>
        <v>0.002399015468976368</v>
      </c>
      <c r="W51" s="2">
        <f>IFERROR((X51-X50)/X50,"")</f>
        <v>-0.04950649350649364</v>
      </c>
      <c r="X51" s="3">
        <f>IFERROR(O51/U51,"")</f>
        <v>4.1688311688311686</v>
      </c>
      <c r="Y51" s="3">
        <f>IFERROR(E51/U51,"")</f>
        <v>10.844155844155845</v>
      </c>
      <c r="Z51" s="3">
        <f>IFERROR(Q51/U51,"")</f>
        <v>22.006493506493506</v>
      </c>
      <c r="AG51" s="2">
        <f>IFERROR((AH51-AH50)/AH50,"")</f>
        <v>0.047619047619047616</v>
      </c>
      <c r="AH51" s="1">
        <v>22</v>
      </c>
      <c r="AO51" s="2">
        <f>IFERROR((AP51-AP50)/AP50,"")</f>
        <v>0.049429657794676805</v>
      </c>
      <c r="AP51" s="1">
        <v>552</v>
      </c>
      <c r="AU51" s="3">
        <f>IFERROR(AP51/AH51,"")</f>
        <v>25.09090909090909</v>
      </c>
      <c r="AV51" s="1">
        <v>-13.1004329004329</v>
      </c>
      <c r="AW51" s="3">
        <f>IFERROR(D51/AP51,"")</f>
        <v>232.58333333333334</v>
      </c>
      <c r="AX51" s="1">
        <v>-135.7750178699071</v>
      </c>
      <c r="BV51" s="1">
        <v>7045</v>
      </c>
      <c r="BW51" s="1">
        <v>150</v>
      </c>
      <c r="BX51" s="1">
        <v>8110</v>
      </c>
      <c r="BY51" s="4">
        <v>64</v>
      </c>
      <c r="BZ51" s="4">
        <v>22.8</v>
      </c>
      <c r="CA51" s="1">
        <v>41</v>
      </c>
      <c r="CB51" s="5">
        <v>1.0486</v>
      </c>
      <c r="CC51" s="1">
        <v>7.812</v>
      </c>
      <c r="CD51" s="3">
        <v>0.4801</v>
      </c>
      <c r="CE51" s="1">
        <v>10</v>
      </c>
      <c r="CF51" s="1">
        <v>263</v>
      </c>
      <c r="CG51" s="1">
        <v>289</v>
      </c>
      <c r="CH51" s="1">
        <v>263</v>
      </c>
      <c r="CI51" s="1">
        <v>0</v>
      </c>
      <c r="CJ51" s="1">
        <v>289</v>
      </c>
      <c r="CO51" s="1">
        <v>179</v>
      </c>
      <c r="CP51" s="1">
        <v>1.86</v>
      </c>
      <c r="CW51" s="1">
        <v>4556</v>
      </c>
      <c r="CX51" s="1">
        <v>4385</v>
      </c>
      <c r="CY51" s="1">
        <v>4230</v>
      </c>
      <c r="CZ51" s="1">
        <v>4005</v>
      </c>
      <c r="DA51" s="1">
        <v>3735</v>
      </c>
      <c r="DH51" s="4">
        <f>IF(COUNT(DJ51,D51)=2,IFERROR(DJ51*100/D51,""),"")</f>
        <v>62.6</v>
      </c>
      <c r="DI51" s="1">
        <f>IF(COUNT(O51,DJ50)=2,O51*0.9+DJ50*0.015,"")</f>
        <v>3980</v>
      </c>
      <c r="DJ51" s="1">
        <f>IF(COUNT(DJ50,I51,O51,DL51,DI51)=5,DJ50+I51+O51-DL51-DI51,"")</f>
        <v>80333</v>
      </c>
      <c r="DK51" s="1">
        <f>IF(COUNT(DK50,DI51,DM51,DR51)=4,DK50+DI51-DM51-DR51,"")</f>
        <v>48053</v>
      </c>
      <c r="DL51" s="1">
        <f>IF(COUNT(DJ50,BZ51)=2,ROUND(DJ50*BZ51/1000,0),"")</f>
        <v>1809</v>
      </c>
      <c r="DM51" s="1">
        <v>0</v>
      </c>
      <c r="DO51" s="1">
        <v>1896</v>
      </c>
      <c r="DP51" s="1">
        <v>-1880</v>
      </c>
      <c r="DQ51" s="1">
        <v>2368</v>
      </c>
      <c r="DR51" s="1">
        <f>IF(COUNT(DI50)=1,ROUND(DI50*0.2,0),"")</f>
        <v>16</v>
      </c>
      <c r="DS51" s="1">
        <f>IF(COUNT(DS50,DR51,BZ51)=3,INT(DS50+DR51-(DS50*BZ51/1000)),"")</f>
        <v>16666</v>
      </c>
      <c r="DU51" t="str">
        <v/>
      </c>
    </row>
    <row r="52">
      <c r="A52">
        <v>1880</v>
      </c>
      <c r="B52" t="str">
        <v/>
      </c>
      <c r="C52" s="1">
        <f>A52</f>
        <v>1880</v>
      </c>
      <c r="D52" s="1">
        <v>133628</v>
      </c>
      <c r="E52" s="1">
        <f>IF(COUNT(D52,D51)=2,(D52-D51),"")</f>
        <v>5242</v>
      </c>
      <c r="F52" s="2">
        <f>IFERROR(E52/D51,"")</f>
        <v>0.04082999704017572</v>
      </c>
      <c r="G52" s="2">
        <f>IFERROR((E52-E51)/E51,"")</f>
        <v>0.5694610778443113</v>
      </c>
      <c r="I52" s="1">
        <v>8619</v>
      </c>
      <c r="J52" s="1">
        <f>IF(COUNT(I44,M52)=2,I44*M52,"")</f>
        <v>5761</v>
      </c>
      <c r="K52" s="2">
        <f>IFERROR((I52-I51)/I51,"")</f>
        <v>0.043462469733656174</v>
      </c>
      <c r="L52" s="2">
        <f>IFERROR(J52/E52,"")</f>
        <v>1.0990080122090804</v>
      </c>
      <c r="M52" s="2">
        <f>IF(COUNT(M51)=1,M51-0.0002,"")</f>
        <v>0.9641841004184101</v>
      </c>
      <c r="N52" s="2">
        <f>IF(COUNT(I44,J52)=2,IFERROR((I44-J52)/I44,""),"")</f>
        <v>0.035815899581589955</v>
      </c>
      <c r="O52" s="1">
        <v>1336</v>
      </c>
      <c r="P52" s="2">
        <f>IFERROR((O52-O51)/O51,"")</f>
        <v>0.040498442367601244</v>
      </c>
      <c r="Q52" s="1">
        <f>IF(COUNT(O52,J52)=2,(O52+J52),"")</f>
        <v>7097</v>
      </c>
      <c r="R52" s="2">
        <v>-0.4604421175101803</v>
      </c>
      <c r="S52" s="1">
        <f>IF(COUNT(Q52,E52)=2,(Q52-E52),"")</f>
        <v>1855</v>
      </c>
      <c r="T52" s="2">
        <f>IFERROR((U52-U51)/U51,"")</f>
        <v>0.2012987012987013</v>
      </c>
      <c r="U52" s="1">
        <v>370</v>
      </c>
      <c r="V52" s="2">
        <f>IFERROR(U52/D52,"")</f>
        <v>0.002768880773490586</v>
      </c>
      <c r="W52" s="2">
        <f>IFERROR((X52-X51)/X51,"")</f>
        <v>-0.13385535067778054</v>
      </c>
      <c r="X52" s="3">
        <f>IFERROR(O52/U52,"")</f>
        <v>3.610810810810811</v>
      </c>
      <c r="Y52" s="3">
        <f>IFERROR(E52/U52,"")</f>
        <v>14.167567567567568</v>
      </c>
      <c r="Z52" s="3">
        <f>IFERROR(Q52/U52,"")</f>
        <v>19.181081081081082</v>
      </c>
      <c r="AG52" s="2">
        <f>IFERROR((AH52-AH51)/AH51,"")</f>
        <v>0.045454545454545456</v>
      </c>
      <c r="AH52" s="1">
        <v>23</v>
      </c>
      <c r="AO52" s="2">
        <f>IFERROR((AP52-AP51)/AP51,"")</f>
        <v>0.012681159420289856</v>
      </c>
      <c r="AP52" s="1">
        <v>559</v>
      </c>
      <c r="AU52" s="3">
        <f>IFERROR(AP52/AH52,"")</f>
        <v>24.304347826086957</v>
      </c>
      <c r="AV52" s="1">
        <v>-12.313871635610766</v>
      </c>
      <c r="AW52" s="3">
        <f>IFERROR(D52/AP52,"")</f>
        <v>239.04830053667263</v>
      </c>
      <c r="AX52" s="1">
        <v>-129.3100506665678</v>
      </c>
      <c r="BV52" s="1">
        <v>7382</v>
      </c>
      <c r="BW52" s="1">
        <v>156</v>
      </c>
      <c r="BX52" s="1">
        <v>8463</v>
      </c>
      <c r="BY52" s="4">
        <v>64.6</v>
      </c>
      <c r="BZ52" s="4">
        <v>22</v>
      </c>
      <c r="CA52" s="1">
        <v>40.5</v>
      </c>
      <c r="CB52" s="5">
        <v>1.0482</v>
      </c>
      <c r="CC52" s="1">
        <v>7.81</v>
      </c>
      <c r="CD52" s="3">
        <v>0.4788</v>
      </c>
      <c r="CE52" s="1">
        <v>10</v>
      </c>
      <c r="CF52" s="1">
        <v>272</v>
      </c>
      <c r="CG52" s="1">
        <v>287</v>
      </c>
      <c r="CH52" s="1">
        <v>272</v>
      </c>
      <c r="CI52" s="1">
        <v>0</v>
      </c>
      <c r="CJ52" s="1">
        <v>287</v>
      </c>
      <c r="CO52" s="1">
        <v>219</v>
      </c>
      <c r="CP52" s="1">
        <v>1.86</v>
      </c>
      <c r="CW52" s="1">
        <v>4712</v>
      </c>
      <c r="CX52" s="1">
        <v>4574</v>
      </c>
      <c r="CY52" s="1">
        <v>4403</v>
      </c>
      <c r="CZ52" s="1">
        <v>4248</v>
      </c>
      <c r="DA52" s="1">
        <v>4022</v>
      </c>
      <c r="DH52" s="4">
        <f>IF(COUNT(DJ52,D52)=2,IFERROR(DJ52*100/D52,""),"")</f>
        <v>61.7</v>
      </c>
      <c r="DI52" s="1">
        <f>IF(COUNT(O52,DJ51)=2,O52*0.9+DJ51*0.015,"")</f>
        <v>4142</v>
      </c>
      <c r="DJ52" s="1">
        <f>IF(COUNT(DJ51,I52,O52,DL52,DI52)=5,DJ51+I52+O52-DL52-DI52,"")</f>
        <v>82490</v>
      </c>
      <c r="DK52" s="1">
        <f>IF(COUNT(DK51,DI52,DM52,DR52)=4,DK51+DI52-DM52-DR52,"")</f>
        <v>51138</v>
      </c>
      <c r="DL52" s="1">
        <f>IF(COUNT(DJ51,BZ52)=2,ROUND(DJ51*BZ52/1000,0),"")</f>
        <v>1778</v>
      </c>
      <c r="DM52" s="1">
        <v>0</v>
      </c>
      <c r="DO52" s="1">
        <v>362</v>
      </c>
      <c r="DP52" s="1">
        <v>-345</v>
      </c>
      <c r="DQ52" s="1">
        <v>2023</v>
      </c>
      <c r="DR52" s="1">
        <f>IF(COUNT(DI51)=1,ROUND(DI51*0.2,0),"")</f>
        <v>17</v>
      </c>
      <c r="DS52" s="1">
        <f>IF(COUNT(DS51,DR52,BZ52)=3,INT(DS51+DR52-(DS51*BZ52/1000)),"")</f>
        <v>16316</v>
      </c>
      <c r="DU52" t="str">
        <v/>
      </c>
    </row>
    <row r="53">
      <c r="A53">
        <v>1881</v>
      </c>
      <c r="B53" t="str">
        <v/>
      </c>
      <c r="C53" s="1">
        <f>A53</f>
        <v>1881</v>
      </c>
      <c r="D53" s="1">
        <v>140733</v>
      </c>
      <c r="E53" s="1">
        <f>IF(COUNT(D53,D52)=2,(D53-D52),"")</f>
        <v>7105</v>
      </c>
      <c r="F53" s="2">
        <f>IFERROR(E53/D52,"")</f>
        <v>0.05316999431256922</v>
      </c>
      <c r="G53" s="2">
        <f>IFERROR((E53-E52)/E52,"")</f>
        <v>0.3553987027851965</v>
      </c>
      <c r="I53" s="1">
        <v>8820</v>
      </c>
      <c r="J53" s="1">
        <f>IF(COUNT(I45,M53)=2,I45*M53,"")</f>
        <v>6046</v>
      </c>
      <c r="K53" s="2">
        <f>IFERROR((I53-I52)/I52,"")</f>
        <v>0.023320570831883047</v>
      </c>
      <c r="L53" s="2">
        <f>IFERROR(J53/E53,"")</f>
        <v>0.8509500351864884</v>
      </c>
      <c r="M53" s="2">
        <f>IF(COUNT(M52)=1,M52-0.0002,"")</f>
        <v>0.9737477854727009</v>
      </c>
      <c r="N53" s="2">
        <f>IF(COUNT(I45,J53)=2,IFERROR((I45-J53)/I45,""),"")</f>
        <v>0.026252214527299082</v>
      </c>
      <c r="O53" s="1">
        <v>1407</v>
      </c>
      <c r="P53" s="2">
        <f>IFERROR((O53-O52)/O52,"")</f>
        <v>0.0531437125748503</v>
      </c>
      <c r="Q53" s="1">
        <f>IF(COUNT(O53,J53)=2,(O53+J53),"")</f>
        <v>7453</v>
      </c>
      <c r="R53" s="2">
        <v>-0.8123989218328841</v>
      </c>
      <c r="S53" s="1">
        <f>IF(COUNT(Q53,E53)=2,(Q53-E53),"")</f>
        <v>348</v>
      </c>
      <c r="T53" s="2">
        <f>IFERROR((U53-U52)/U52,"")</f>
        <v>0.051351351351351354</v>
      </c>
      <c r="U53" s="1">
        <v>389</v>
      </c>
      <c r="V53" s="2">
        <f>IFERROR(U53/D53,"")</f>
        <v>0.0027640993938877166</v>
      </c>
      <c r="W53" s="2">
        <f>IFERROR((X53-X52)/X52,"")</f>
        <v>0.0017048165879038563</v>
      </c>
      <c r="X53" s="3">
        <f>IFERROR(O53/U53,"")</f>
        <v>3.6169665809768636</v>
      </c>
      <c r="Y53" s="3">
        <f>IFERROR(E53/U53,"")</f>
        <v>18.26478149100257</v>
      </c>
      <c r="Z53" s="3">
        <f>IFERROR(Q53/U53,"")</f>
        <v>19.159383033419022</v>
      </c>
      <c r="AG53" s="2">
        <f>IFERROR((AH53-AH52)/AH52,"")</f>
        <v>0</v>
      </c>
      <c r="AH53" s="1">
        <v>23</v>
      </c>
      <c r="AO53" s="2">
        <f>IFERROR((AP53-AP52)/AP52,"")</f>
        <v>0.03041144901610018</v>
      </c>
      <c r="AP53" s="1">
        <v>576</v>
      </c>
      <c r="AU53" s="3">
        <f>IFERROR(AP53/AH53,"")</f>
        <v>25.043478260869566</v>
      </c>
      <c r="AV53" s="1">
        <v>-13.053002070393376</v>
      </c>
      <c r="AW53" s="3">
        <f>IFERROR(D53/AP53,"")</f>
        <v>244.328125</v>
      </c>
      <c r="AX53" s="1">
        <v>-124.03022620324043</v>
      </c>
      <c r="BV53" s="1">
        <v>7689</v>
      </c>
      <c r="BW53" s="1">
        <v>164</v>
      </c>
      <c r="BX53" s="1">
        <v>8656</v>
      </c>
      <c r="BY53" s="4">
        <v>63.1</v>
      </c>
      <c r="BZ53" s="4">
        <v>21.3</v>
      </c>
      <c r="CA53" s="1">
        <v>41.1</v>
      </c>
      <c r="CB53" s="5">
        <v>1.0481</v>
      </c>
      <c r="CC53" s="1">
        <v>7.758</v>
      </c>
      <c r="CD53" s="3">
        <v>0.4778</v>
      </c>
      <c r="CE53" s="1">
        <v>10</v>
      </c>
      <c r="CF53" s="1">
        <v>283</v>
      </c>
      <c r="CG53" s="1">
        <v>293</v>
      </c>
      <c r="CH53" s="1">
        <v>283</v>
      </c>
      <c r="CI53" s="1">
        <v>0</v>
      </c>
      <c r="CJ53" s="1">
        <v>293</v>
      </c>
      <c r="CO53" s="1">
        <v>199</v>
      </c>
      <c r="CP53" s="1">
        <v>1.86</v>
      </c>
      <c r="CW53" s="1">
        <v>4826</v>
      </c>
      <c r="CX53" s="1">
        <v>4731</v>
      </c>
      <c r="CY53" s="1">
        <v>4592</v>
      </c>
      <c r="CZ53" s="1">
        <v>4422</v>
      </c>
      <c r="DA53" s="1">
        <v>4266</v>
      </c>
      <c r="DH53" s="4">
        <f>IF(COUNT(DJ53,D53)=2,IFERROR(DJ53*100/D53,""),"")</f>
        <v>61.3</v>
      </c>
      <c r="DI53" s="1">
        <f>IF(COUNT(O53,DJ52)=2,O53*0.9+DJ52*0.015,"")</f>
        <v>4363</v>
      </c>
      <c r="DJ53" s="1">
        <f>IF(COUNT(DJ52,I53,O53,DL53,DI53)=5,DJ52+I53+O53-DL53-DI53,"")</f>
        <v>86321</v>
      </c>
      <c r="DK53" s="1">
        <f>IF(COUNT(DK52,DI53,DM53,DR53)=4,DK52+DI53-DM53-DR53,"")</f>
        <v>54412</v>
      </c>
      <c r="DL53" s="1">
        <f>IF(COUNT(DJ52,BZ53)=2,ROUND(DJ52*BZ53/1000,0),"")</f>
        <v>1791</v>
      </c>
      <c r="DM53" s="1">
        <v>0</v>
      </c>
      <c r="DO53" s="1">
        <v>-1207</v>
      </c>
      <c r="DP53" s="1">
        <v>1225</v>
      </c>
      <c r="DQ53" s="1">
        <v>3248</v>
      </c>
      <c r="DR53" s="1">
        <f>IF(COUNT(DI52)=1,ROUND(DI52*0.2,0),"")</f>
        <v>18</v>
      </c>
      <c r="DS53" s="1">
        <f>IF(COUNT(DS52,DR53,BZ53)=3,INT(DS52+DR53-(DS52*BZ53/1000)),"")</f>
        <v>15986</v>
      </c>
      <c r="DU53" t="str">
        <v/>
      </c>
    </row>
    <row r="54">
      <c r="A54">
        <v>1882</v>
      </c>
      <c r="B54" t="str">
        <v/>
      </c>
      <c r="C54" s="1">
        <f>A54</f>
        <v>1882</v>
      </c>
      <c r="D54" s="1">
        <v>145604</v>
      </c>
      <c r="E54" s="1">
        <f>IF(COUNT(D54,D53)=2,(D54-D53),"")</f>
        <v>4871</v>
      </c>
      <c r="F54" s="2">
        <f>IFERROR(E54/D53,"")</f>
        <v>0.03461164048233179</v>
      </c>
      <c r="G54" s="2">
        <f>IFERROR((E54-E53)/E53,"")</f>
        <v>-0.3144264602392681</v>
      </c>
      <c r="I54" s="1">
        <v>8975</v>
      </c>
      <c r="J54" s="1">
        <f>IF(COUNT(I46,M54)=2,I46*M54,"")</f>
        <v>6282</v>
      </c>
      <c r="K54" s="2">
        <f>IFERROR((I54-I53)/I53,"")</f>
        <v>0.017573696145124718</v>
      </c>
      <c r="L54" s="2">
        <f>IFERROR(J54/E54,"")</f>
        <v>1.2896735783206734</v>
      </c>
      <c r="M54" s="2">
        <f>IF(COUNT(M53)=1,M53-0.0002,"")</f>
        <v>0.9756173318838329</v>
      </c>
      <c r="N54" s="2">
        <f>IF(COUNT(I46,J54)=2,IFERROR((I46-J54)/I46,""),"")</f>
        <v>0.024382668116167107</v>
      </c>
      <c r="O54" s="1">
        <v>1456</v>
      </c>
      <c r="P54" s="2">
        <f>IFERROR((O54-O53)/O53,"")</f>
        <v>0.03482587064676617</v>
      </c>
      <c r="Q54" s="1">
        <f>IF(COUNT(O54,J54)=2,(O54+J54),"")</f>
        <v>7738</v>
      </c>
      <c r="R54" s="2">
        <v>7.238505747126437</v>
      </c>
      <c r="S54" s="1">
        <f>IF(COUNT(Q54,E54)=2,(Q54-E54),"")</f>
        <v>2867</v>
      </c>
      <c r="T54" s="2">
        <f>IFERROR((U54-U53)/U53,"")</f>
        <v>0.04113110539845758</v>
      </c>
      <c r="U54" s="1">
        <v>405</v>
      </c>
      <c r="V54" s="2">
        <f>IFERROR(U54/D54,"")</f>
        <v>0.002781516991291448</v>
      </c>
      <c r="W54" s="2">
        <f>IFERROR((X54-X53)/X53,"")</f>
        <v>-0.006056139057797357</v>
      </c>
      <c r="X54" s="3">
        <f>IFERROR(O54/U54,"")</f>
        <v>3.595061728395062</v>
      </c>
      <c r="Y54" s="3">
        <f>IFERROR(E54/U54,"")</f>
        <v>12.02716049382716</v>
      </c>
      <c r="Z54" s="3">
        <f>IFERROR(Q54/U54,"")</f>
        <v>19.106172839506172</v>
      </c>
      <c r="AG54" s="2">
        <f>IFERROR((AH54-AH53)/AH53,"")</f>
        <v>0.043478260869565216</v>
      </c>
      <c r="AH54" s="1">
        <v>24</v>
      </c>
      <c r="AO54" s="2">
        <f>IFERROR((AP54-AP53)/AP53,"")</f>
        <v>0.012152777777777778</v>
      </c>
      <c r="AP54" s="1">
        <v>583</v>
      </c>
      <c r="AU54" s="3">
        <f>IFERROR(AP54/AH54,"")</f>
        <v>24.291666666666668</v>
      </c>
      <c r="AV54" s="1">
        <v>-12.301190476190477</v>
      </c>
      <c r="AW54" s="3">
        <f>IFERROR(D54/AP54,"")</f>
        <v>249.74957118353345</v>
      </c>
      <c r="AX54" s="1">
        <v>-118.60878001970698</v>
      </c>
      <c r="BV54" s="1">
        <v>7970</v>
      </c>
      <c r="BW54" s="1">
        <v>170</v>
      </c>
      <c r="BX54" s="1">
        <v>8805</v>
      </c>
      <c r="BY54" s="4">
        <v>61.5</v>
      </c>
      <c r="BZ54" s="4">
        <v>20.5</v>
      </c>
      <c r="CA54" s="1">
        <v>41.8</v>
      </c>
      <c r="CB54" s="5">
        <v>1.048</v>
      </c>
      <c r="CC54" s="1">
        <v>7.706</v>
      </c>
      <c r="CD54" s="3">
        <v>0.4768</v>
      </c>
      <c r="CE54" s="1">
        <v>10</v>
      </c>
      <c r="CF54" s="1">
        <v>292</v>
      </c>
      <c r="CG54" s="1">
        <v>291</v>
      </c>
      <c r="CH54" s="1">
        <v>292</v>
      </c>
      <c r="CI54" s="1">
        <v>0</v>
      </c>
      <c r="CJ54" s="1">
        <v>291</v>
      </c>
      <c r="CO54" s="1">
        <v>237</v>
      </c>
      <c r="CP54" s="1">
        <v>1.86</v>
      </c>
      <c r="CW54" s="1">
        <v>4972</v>
      </c>
      <c r="CX54" s="1">
        <v>4845</v>
      </c>
      <c r="CY54" s="1">
        <v>4750</v>
      </c>
      <c r="CZ54" s="1">
        <v>4612</v>
      </c>
      <c r="DA54" s="1">
        <v>4441</v>
      </c>
      <c r="DH54" s="4">
        <f>IF(COUNT(DJ54,D54)=2,IFERROR(DJ54*100/D54,""),"")</f>
        <v>60.3</v>
      </c>
      <c r="DI54" s="1">
        <f>IF(COUNT(O54,DJ53)=2,O54*0.9+DJ53*0.015,"")</f>
        <v>4514</v>
      </c>
      <c r="DJ54" s="1">
        <f>IF(COUNT(DJ53,I54,O54,DL54,DI54)=5,DJ53+I54+O54-DL54-DI54,"")</f>
        <v>87793</v>
      </c>
      <c r="DK54" s="1">
        <f>IF(COUNT(DK53,DI54,DM54,DR54)=4,DK53+DI54-DM54-DR54,"")</f>
        <v>57811</v>
      </c>
      <c r="DL54" s="1">
        <f>IF(COUNT(DJ53,BZ54)=2,ROUND(DJ53*BZ54/1000,0),"")</f>
        <v>1770</v>
      </c>
      <c r="DM54" s="1">
        <v>0</v>
      </c>
      <c r="DO54" s="1">
        <v>1329</v>
      </c>
      <c r="DP54" s="1">
        <v>-1310</v>
      </c>
      <c r="DQ54" s="1">
        <v>1938</v>
      </c>
      <c r="DR54" s="1">
        <f>IF(COUNT(DI53)=1,ROUND(DI53*0.2,0),"")</f>
        <v>19</v>
      </c>
      <c r="DS54" s="1">
        <f>IF(COUNT(DS53,DR54,BZ54)=3,INT(DS53+DR54-(DS53*BZ54/1000)),"")</f>
        <v>15677</v>
      </c>
      <c r="DU54" t="str">
        <v/>
      </c>
    </row>
    <row r="55">
      <c r="A55">
        <v>1883</v>
      </c>
      <c r="B55" t="str">
        <v/>
      </c>
      <c r="C55" s="1">
        <f>A55</f>
        <v>1883</v>
      </c>
      <c r="D55" s="1">
        <v>151593</v>
      </c>
      <c r="E55" s="1">
        <f>IF(COUNT(D55,D54)=2,(D55-D54),"")</f>
        <v>5989</v>
      </c>
      <c r="F55" s="2">
        <f>IFERROR(E55/D54,"")</f>
        <v>0.04113211175517156</v>
      </c>
      <c r="G55" s="2">
        <f>IFERROR((E55-E54)/E54,"")</f>
        <v>0.2295216587969616</v>
      </c>
      <c r="I55" s="1">
        <v>9108</v>
      </c>
      <c r="J55" s="1">
        <f>IF(COUNT(I47,M55)=2,I47*M55,"")</f>
        <v>6514</v>
      </c>
      <c r="K55" s="2">
        <f>IFERROR((I55-I54)/I54,"")</f>
        <v>0.014818941504178272</v>
      </c>
      <c r="L55" s="2">
        <f>IFERROR(J55/E55,"")</f>
        <v>1.0876607113040575</v>
      </c>
      <c r="M55" s="2">
        <f>IF(COUNT(M54)=1,M54-0.0002,"")</f>
        <v>0.978371883448483</v>
      </c>
      <c r="N55" s="2">
        <f>IF(COUNT(I47,J55)=2,IFERROR((I47-J55)/I47,""),"")</f>
        <v>0.021628116551516974</v>
      </c>
      <c r="O55" s="1">
        <v>1516</v>
      </c>
      <c r="P55" s="2">
        <f>IFERROR((O55-O54)/O54,"")</f>
        <v>0.04120879120879121</v>
      </c>
      <c r="Q55" s="1">
        <f>IF(COUNT(O55,J55)=2,(O55+J55),"")</f>
        <v>8030</v>
      </c>
      <c r="R55" s="2">
        <v>-0.28810603418207187</v>
      </c>
      <c r="S55" s="1">
        <f>IF(COUNT(Q55,E55)=2,(Q55-E55),"")</f>
        <v>2041</v>
      </c>
      <c r="T55" s="2">
        <f>IFERROR((U55-U54)/U54,"")</f>
        <v>0.11358024691358025</v>
      </c>
      <c r="U55" s="1">
        <v>451</v>
      </c>
      <c r="V55" s="2">
        <f>IFERROR(U55/D55,"")</f>
        <v>0.00297507140831041</v>
      </c>
      <c r="W55" s="2">
        <f>IFERROR((X55-X54)/X54,"")</f>
        <v>-0.06498988816061993</v>
      </c>
      <c r="X55" s="3">
        <f>IFERROR(O55/U55,"")</f>
        <v>3.361419068736142</v>
      </c>
      <c r="Y55" s="3">
        <f>IFERROR(E55/U55,"")</f>
        <v>13.279379157427938</v>
      </c>
      <c r="Z55" s="3">
        <f>IFERROR(Q55/U55,"")</f>
        <v>17.804878048780488</v>
      </c>
      <c r="AG55" s="2">
        <f>IFERROR((AH55-AH54)/AH54,"")</f>
        <v>0.125</v>
      </c>
      <c r="AH55" s="1">
        <v>27</v>
      </c>
      <c r="AO55" s="2">
        <f>IFERROR((AP55-AP54)/AP54,"")</f>
        <v>0.044596912521440824</v>
      </c>
      <c r="AP55" s="1">
        <v>609</v>
      </c>
      <c r="AU55" s="3">
        <f>IFERROR(AP55/AH55,"")</f>
        <v>22.555555555555557</v>
      </c>
      <c r="AV55" s="1">
        <v>-10.565079365079367</v>
      </c>
      <c r="AW55" s="3">
        <f>IFERROR(D55/AP55,"")</f>
        <v>248.92118226600985</v>
      </c>
      <c r="AX55" s="1">
        <v>-119.43716893723058</v>
      </c>
      <c r="BV55" s="1">
        <v>8251</v>
      </c>
      <c r="BW55" s="1">
        <v>177</v>
      </c>
      <c r="BX55" s="1">
        <v>8931</v>
      </c>
      <c r="BY55" s="4">
        <v>60.1</v>
      </c>
      <c r="BZ55" s="4">
        <v>20</v>
      </c>
      <c r="CA55" s="1">
        <v>42.4</v>
      </c>
      <c r="CB55" s="5">
        <v>1.0479</v>
      </c>
      <c r="CC55" s="1">
        <v>7.654</v>
      </c>
      <c r="CD55" s="3">
        <v>0.4758</v>
      </c>
      <c r="CE55" s="1">
        <v>11</v>
      </c>
      <c r="CF55" s="1">
        <v>317</v>
      </c>
      <c r="CG55" s="1">
        <v>292</v>
      </c>
      <c r="CH55" s="1">
        <v>317</v>
      </c>
      <c r="CI55" s="1">
        <v>0</v>
      </c>
      <c r="CJ55" s="1">
        <v>292</v>
      </c>
      <c r="CO55" s="1">
        <v>248</v>
      </c>
      <c r="CP55" s="1">
        <v>1.86</v>
      </c>
      <c r="CW55" s="1">
        <v>5183</v>
      </c>
      <c r="CX55" s="1">
        <v>4992</v>
      </c>
      <c r="CY55" s="1">
        <v>4865</v>
      </c>
      <c r="CZ55" s="1">
        <v>4770</v>
      </c>
      <c r="DA55" s="1">
        <v>4632</v>
      </c>
      <c r="DH55" s="4">
        <f>IF(COUNT(DJ55,D55)=2,IFERROR(DJ55*100/D55,""),"")</f>
        <v>59.5</v>
      </c>
      <c r="DI55" s="1">
        <f>IF(COUNT(O55,DJ54)=2,O55*0.9+DJ54*0.015,"")</f>
        <v>4699</v>
      </c>
      <c r="DJ55" s="1">
        <f>IF(COUNT(DJ54,I55,O55,DL55,DI55)=5,DJ54+I55+O55-DL55-DI55,"")</f>
        <v>90239</v>
      </c>
      <c r="DK55" s="1">
        <f>IF(COUNT(DK54,DI55,DM55,DR55)=4,DK54+DI55-DM55-DR55,"")</f>
        <v>61354</v>
      </c>
      <c r="DL55" s="1">
        <f>IF(COUNT(DJ54,BZ55)=2,ROUND(DJ54*BZ55/1000,0),"")</f>
        <v>1768</v>
      </c>
      <c r="DM55" s="1">
        <v>0</v>
      </c>
      <c r="DO55" s="1">
        <v>494</v>
      </c>
      <c r="DP55" s="1">
        <v>-475</v>
      </c>
      <c r="DQ55" s="1">
        <v>1463</v>
      </c>
      <c r="DR55" s="1">
        <f>IF(COUNT(DI54)=1,ROUND(DI54*0.2,0),"")</f>
        <v>19</v>
      </c>
      <c r="DS55" s="1">
        <f>IF(COUNT(DS54,DR55,BZ55)=3,INT(DS54+DR55-(DS54*BZ55/1000)),"")</f>
        <v>15382</v>
      </c>
      <c r="DU55" t="str">
        <v/>
      </c>
    </row>
    <row r="56">
      <c r="A56">
        <v>1884</v>
      </c>
      <c r="B56" t="str">
        <v/>
      </c>
      <c r="C56" s="1">
        <f>A56</f>
        <v>1884</v>
      </c>
      <c r="D56" s="1">
        <v>158242</v>
      </c>
      <c r="E56" s="1">
        <f>IF(COUNT(D56,D55)=2,(D56-D55),"")</f>
        <v>6649</v>
      </c>
      <c r="F56" s="2">
        <f>IFERROR(E56/D55,"")</f>
        <v>0.04386086428792886</v>
      </c>
      <c r="G56" s="2">
        <f>IFERROR((E56-E55)/E55,"")</f>
        <v>0.11020203706795792</v>
      </c>
      <c r="I56" s="1">
        <v>9294</v>
      </c>
      <c r="J56" s="1">
        <f>IF(COUNT(I48,M56)=2,I48*M56,"")</f>
        <v>6735</v>
      </c>
      <c r="K56" s="2">
        <f>IFERROR((I56-I55)/I55,"")</f>
        <v>0.020421607378129116</v>
      </c>
      <c r="L56" s="2">
        <f>IFERROR(J56/E56,"")</f>
        <v>1.012934275830952</v>
      </c>
      <c r="M56" s="2">
        <f>IF(COUNT(M55)=1,M55-0.0002,"")</f>
        <v>0.9689253344842469</v>
      </c>
      <c r="N56" s="2">
        <f>IF(COUNT(I48,J56)=2,IFERROR((I48-J56)/I48,""),"")</f>
        <v>0.03107466551575313</v>
      </c>
      <c r="O56" s="1">
        <v>1582</v>
      </c>
      <c r="P56" s="2">
        <f>IFERROR((O56-O55)/O55,"")</f>
        <v>0.04353562005277045</v>
      </c>
      <c r="Q56" s="1">
        <f>IF(COUNT(O56,J56)=2,(O56+J56),"")</f>
        <v>8317</v>
      </c>
      <c r="R56" s="2">
        <v>-0.18275355218030379</v>
      </c>
      <c r="S56" s="1">
        <f>IF(COUNT(Q56,E56)=2,(Q56-E56),"")</f>
        <v>1668</v>
      </c>
      <c r="T56" s="2">
        <f>IFERROR((U56-U55)/U55,"")</f>
        <v>-0.06651884700665188</v>
      </c>
      <c r="U56" s="1">
        <v>421</v>
      </c>
      <c r="V56" s="2">
        <f>IFERROR(U56/D56,"")</f>
        <v>0.0026604820464857623</v>
      </c>
      <c r="W56" s="2">
        <f>IFERROR((X56-X55)/X55,"")</f>
        <v>0.11789682813254036</v>
      </c>
      <c r="X56" s="3">
        <f>IFERROR(O56/U56,"")</f>
        <v>3.7577197149643706</v>
      </c>
      <c r="Y56" s="3">
        <f>IFERROR(E56/U56,"")</f>
        <v>15.793349168646081</v>
      </c>
      <c r="Z56" s="3">
        <f>IFERROR(Q56/U56,"")</f>
        <v>19.755344418052257</v>
      </c>
      <c r="AG56" s="2">
        <f>IFERROR((AH56-AH55)/AH55,"")</f>
        <v>0.07407407407407407</v>
      </c>
      <c r="AH56" s="1">
        <v>29</v>
      </c>
      <c r="AO56" s="2">
        <f>IFERROR((AP56-AP55)/AP55,"")</f>
        <v>0.04433497536945813</v>
      </c>
      <c r="AP56" s="1">
        <v>636</v>
      </c>
      <c r="AU56" s="3">
        <f>IFERROR(AP56/AH56,"")</f>
        <v>21.93103448275862</v>
      </c>
      <c r="AV56" s="1">
        <v>-9.940558292282429</v>
      </c>
      <c r="AW56" s="3">
        <f>IFERROR(D56/AP56,"")</f>
        <v>248.80817610062894</v>
      </c>
      <c r="AX56" s="1">
        <v>-119.55017510261149</v>
      </c>
      <c r="BV56" s="1">
        <v>8613</v>
      </c>
      <c r="BW56" s="1">
        <v>185</v>
      </c>
      <c r="BX56" s="1">
        <v>9109</v>
      </c>
      <c r="BY56" s="4">
        <v>58.8</v>
      </c>
      <c r="BZ56" s="4">
        <v>19.2</v>
      </c>
      <c r="CA56" s="1">
        <v>43</v>
      </c>
      <c r="CB56" s="5">
        <v>1.0477</v>
      </c>
      <c r="CC56" s="1">
        <v>7.602</v>
      </c>
      <c r="CD56" s="3">
        <v>0.4748</v>
      </c>
      <c r="CE56" s="1">
        <v>13</v>
      </c>
      <c r="CF56" s="1">
        <v>340</v>
      </c>
      <c r="CG56" s="1">
        <v>296</v>
      </c>
      <c r="CH56" s="1">
        <v>340</v>
      </c>
      <c r="CI56" s="1">
        <v>0</v>
      </c>
      <c r="CJ56" s="1">
        <v>296</v>
      </c>
      <c r="CO56" s="1">
        <v>205</v>
      </c>
      <c r="CP56" s="1">
        <v>1.86</v>
      </c>
      <c r="CW56" s="1">
        <v>5419</v>
      </c>
      <c r="CX56" s="1">
        <v>5204</v>
      </c>
      <c r="CY56" s="1">
        <v>5013</v>
      </c>
      <c r="CZ56" s="1">
        <v>4886</v>
      </c>
      <c r="DA56" s="1">
        <v>4791</v>
      </c>
      <c r="DH56" s="4">
        <f>IF(COUNT(DJ56,D56)=2,IFERROR(DJ56*100/D56,""),"")</f>
        <v>58.9</v>
      </c>
      <c r="DI56" s="1">
        <f>IF(COUNT(O56,DJ55)=2,O56*0.9+DJ55*0.015,"")</f>
        <v>4906</v>
      </c>
      <c r="DJ56" s="1">
        <f>IF(COUNT(DJ55,I56,O56,DL56,DI56)=5,DJ55+I56+O56-DL56-DI56,"")</f>
        <v>93160</v>
      </c>
      <c r="DK56" s="1">
        <f>IF(COUNT(DK55,DI56,DM56,DR56)=4,DK55+DI56-DM56-DR56,"")</f>
        <v>65082</v>
      </c>
      <c r="DL56" s="1">
        <f>IF(COUNT(DJ55,BZ56)=2,ROUND(DJ55*BZ56/1000,0),"")</f>
        <v>1752</v>
      </c>
      <c r="DM56" s="1">
        <v>0</v>
      </c>
      <c r="DO56" s="1">
        <v>212</v>
      </c>
      <c r="DP56" s="1">
        <v>-192</v>
      </c>
      <c r="DQ56" s="1">
        <v>1271</v>
      </c>
      <c r="DR56" s="1">
        <f>IF(COUNT(DI55)=1,ROUND(DI55*0.2,0),"")</f>
        <v>20</v>
      </c>
      <c r="DS56" s="1">
        <f>IF(COUNT(DS55,DR56,BZ56)=3,INT(DS55+DR56-(DS55*BZ56/1000)),"")</f>
        <v>15106</v>
      </c>
      <c r="DU56" t="str">
        <v/>
      </c>
    </row>
    <row r="57">
      <c r="A57">
        <v>1885</v>
      </c>
      <c r="B57" t="str">
        <v/>
      </c>
      <c r="C57" s="1">
        <f>A57</f>
        <v>1885</v>
      </c>
      <c r="D57" s="1">
        <v>164130</v>
      </c>
      <c r="E57" s="1">
        <f>IF(COUNT(D57,D56)=2,(D57-D56),"")</f>
        <v>5888</v>
      </c>
      <c r="F57" s="2">
        <f>IFERROR(E57/D56,"")</f>
        <v>0.03720883204206216</v>
      </c>
      <c r="G57" s="2">
        <f>IFERROR((E57-E56)/E56,"")</f>
        <v>-0.11445330124830802</v>
      </c>
      <c r="I57" s="1">
        <v>9428</v>
      </c>
      <c r="J57" s="1">
        <f>IF(COUNT(I49,M57)=2,I49*M57,"")</f>
        <v>7031</v>
      </c>
      <c r="K57" s="2">
        <f>IFERROR((I57-I56)/I56,"")</f>
        <v>0.01441790402410157</v>
      </c>
      <c r="L57" s="2">
        <f>IFERROR(J57/E57,"")</f>
        <v>1.194123641304348</v>
      </c>
      <c r="M57" s="2">
        <f>IF(COUNT(M56)=1,M56-0.0002,"")</f>
        <v>0.9685907149745144</v>
      </c>
      <c r="N57" s="2">
        <f>IF(COUNT(I49,J57)=2,IFERROR((I49-J57)/I49,""),"")</f>
        <v>0.0314092850254856</v>
      </c>
      <c r="O57" s="1">
        <v>1641</v>
      </c>
      <c r="P57" s="2">
        <f>IFERROR((O57-O56)/O56,"")</f>
        <v>0.03729456384323641</v>
      </c>
      <c r="Q57" s="1">
        <f>IF(COUNT(O57,J57)=2,(O57+J57),"")</f>
        <v>8672</v>
      </c>
      <c r="R57" s="2">
        <v>0.6690647482014388</v>
      </c>
      <c r="S57" s="1">
        <f>IF(COUNT(Q57,E57)=2,(Q57-E57),"")</f>
        <v>2784</v>
      </c>
      <c r="T57" s="2">
        <f>IFERROR((U57-U56)/U56,"")</f>
        <v>-0.028503562945368172</v>
      </c>
      <c r="U57" s="1">
        <v>409</v>
      </c>
      <c r="V57" s="2">
        <f>IFERROR(U57/D57,"")</f>
        <v>0.0024919271309327973</v>
      </c>
      <c r="W57" s="2">
        <f>IFERROR((X57-X56)/X56,"")</f>
        <v>0.06772863417604519</v>
      </c>
      <c r="X57" s="3">
        <f>IFERROR(O57/U57,"")</f>
        <v>4.012224938875305</v>
      </c>
      <c r="Y57" s="3">
        <f>IFERROR(E57/U57,"")</f>
        <v>14.396088019559903</v>
      </c>
      <c r="Z57" s="3">
        <f>IFERROR(Q57/U57,"")</f>
        <v>21.202933985330073</v>
      </c>
      <c r="AG57" s="2">
        <f>IFERROR((AH57-AH56)/AH56,"")</f>
        <v>0</v>
      </c>
      <c r="AH57" s="1">
        <v>29</v>
      </c>
      <c r="AO57" s="2">
        <f>IFERROR((AP57-AP56)/AP56,"")</f>
        <v>0.036163522012578615</v>
      </c>
      <c r="AP57" s="1">
        <v>659</v>
      </c>
      <c r="AU57" s="3">
        <f>IFERROR(AP57/AH57,"")</f>
        <v>22.724137931034484</v>
      </c>
      <c r="AV57" s="1">
        <v>-10.733661740558293</v>
      </c>
      <c r="AW57" s="3">
        <f>IFERROR(D57/AP57,"")</f>
        <v>249.05918057663126</v>
      </c>
      <c r="AX57" s="1">
        <v>-119.29917062660917</v>
      </c>
      <c r="BV57" s="1">
        <v>8982</v>
      </c>
      <c r="BW57" s="1">
        <v>192</v>
      </c>
      <c r="BX57" s="1">
        <v>9236</v>
      </c>
      <c r="BY57" s="4">
        <v>57.3</v>
      </c>
      <c r="BZ57" s="4">
        <v>18.4</v>
      </c>
      <c r="CA57" s="1">
        <v>43.7</v>
      </c>
      <c r="CB57" s="5">
        <v>1.0475</v>
      </c>
      <c r="CC57" s="1">
        <v>7.55</v>
      </c>
      <c r="CD57" s="3">
        <v>0.4738</v>
      </c>
      <c r="CE57" s="1">
        <v>12</v>
      </c>
      <c r="CF57" s="1">
        <v>348</v>
      </c>
      <c r="CG57" s="1">
        <v>311</v>
      </c>
      <c r="CH57" s="1">
        <v>348</v>
      </c>
      <c r="CI57" s="1">
        <v>0</v>
      </c>
      <c r="CJ57" s="1">
        <v>311</v>
      </c>
      <c r="CO57" s="1">
        <v>235</v>
      </c>
      <c r="CP57" s="1">
        <v>1.86</v>
      </c>
      <c r="CW57" s="1">
        <v>5593</v>
      </c>
      <c r="CX57" s="1">
        <v>5441</v>
      </c>
      <c r="CY57" s="1">
        <v>5226</v>
      </c>
      <c r="CZ57" s="1">
        <v>5035</v>
      </c>
      <c r="DA57" s="1">
        <v>4908</v>
      </c>
      <c r="DH57" s="4">
        <f>IF(COUNT(DJ57,D57)=2,IFERROR(DJ57*100/D57,""),"")</f>
        <v>58</v>
      </c>
      <c r="DI57" s="1">
        <f>IF(COUNT(O57,DJ56)=2,O57*0.9+DJ56*0.015,"")</f>
        <v>5088</v>
      </c>
      <c r="DJ57" s="1">
        <f>IF(COUNT(DJ56,I57,O57,DL57,DI57)=5,DJ56+I57+O57-DL57-DI57,"")</f>
        <v>95158</v>
      </c>
      <c r="DK57" s="1">
        <f>IF(COUNT(DK56,DI57,DM57,DR57)=4,DK56+DI57-DM57-DR57,"")</f>
        <v>68972</v>
      </c>
      <c r="DL57" s="1">
        <f>IF(COUNT(DJ56,BZ57)=2,ROUND(DJ56*BZ57/1000,0),"")</f>
        <v>1720</v>
      </c>
      <c r="DM57" s="1">
        <v>104.4063082</v>
      </c>
      <c r="DO57" s="1">
        <v>1269.593692</v>
      </c>
      <c r="DP57" s="1">
        <v>-1248.593692</v>
      </c>
      <c r="DQ57" s="1">
        <v>22.40630817</v>
      </c>
      <c r="DR57" s="1">
        <f>IF(COUNT(DI56)=1,ROUND(DI56*0.2,0),"")</f>
        <v>21</v>
      </c>
      <c r="DS57" s="1">
        <f>IF(COUNT(DS56,DR57,BZ57)=3,INT(DS56+DR57-(DS56*BZ57/1000)),"")</f>
        <v>14849</v>
      </c>
      <c r="DU57" t="str">
        <v/>
      </c>
    </row>
    <row r="58">
      <c r="A58">
        <v>1886</v>
      </c>
      <c r="B58" t="str">
        <v/>
      </c>
      <c r="C58" s="1">
        <f>A58</f>
        <v>1886</v>
      </c>
      <c r="D58" s="1">
        <v>166653</v>
      </c>
      <c r="E58" s="1">
        <f>IF(COUNT(D58,D57)=2,(D58-D57),"")</f>
        <v>2523</v>
      </c>
      <c r="F58" s="2">
        <f>IFERROR(E58/D57,"")</f>
        <v>0.015371961250228477</v>
      </c>
      <c r="G58" s="2">
        <f>IFERROR((E58-E57)/E57,"")</f>
        <v>-0.5715013586956522</v>
      </c>
      <c r="I58" s="1">
        <v>9457</v>
      </c>
      <c r="J58" s="1">
        <f>IF(COUNT(I50,M58)=2,I50*M58,"")</f>
        <v>7341</v>
      </c>
      <c r="K58" s="2">
        <f>IFERROR((I58-I57)/I57,"")</f>
        <v>0.003075943996605855</v>
      </c>
      <c r="L58" s="2">
        <f>IFERROR(J58/E58,"")</f>
        <v>2.9096313912009513</v>
      </c>
      <c r="M58" s="2">
        <f>IF(COUNT(M57)=1,M57-0.0002,"")</f>
        <v>0.9433307632999229</v>
      </c>
      <c r="N58" s="2">
        <f>IF(COUNT(I50,J58)=2,IFERROR((I50-J58)/I50,""),"")</f>
        <v>0.0566692367000771</v>
      </c>
      <c r="O58" s="1">
        <v>1667</v>
      </c>
      <c r="P58" s="2">
        <f>IFERROR((O58-O57)/O57,"")</f>
        <v>0.015843997562461912</v>
      </c>
      <c r="Q58" s="1">
        <f>IF(COUNT(O58,J58)=2,(O58+J58),"")</f>
        <v>9008</v>
      </c>
      <c r="R58" s="2">
        <v>1.329382183908046</v>
      </c>
      <c r="S58" s="1">
        <f>IF(COUNT(Q58,E58)=2,(Q58-E58),"")</f>
        <v>6485</v>
      </c>
      <c r="T58" s="2">
        <f>IFERROR((U58-U57)/U57,"")</f>
        <v>0.009779951100244499</v>
      </c>
      <c r="U58" s="1">
        <v>413</v>
      </c>
      <c r="V58" s="2">
        <f>IFERROR(U58/D58,"")</f>
        <v>0.0024782032126634385</v>
      </c>
      <c r="W58" s="2">
        <f>IFERROR((X58-X57)/X57,"")</f>
        <v>0.006005314777353446</v>
      </c>
      <c r="X58" s="3">
        <f>IFERROR(O58/U58,"")</f>
        <v>4.036319612590799</v>
      </c>
      <c r="Y58" s="3">
        <f>IFERROR(E58/U58,"")</f>
        <v>6.108958837772397</v>
      </c>
      <c r="Z58" s="3">
        <f>IFERROR(Q58/U58,"")</f>
        <v>21.811138014527845</v>
      </c>
      <c r="AG58" s="2">
        <f>IFERROR((AH58-AH57)/AH57,"")</f>
        <v>0.034482758620689655</v>
      </c>
      <c r="AH58" s="1">
        <v>30</v>
      </c>
      <c r="AO58" s="2">
        <f>IFERROR((AP58-AP57)/AP57,"")</f>
        <v>-0.0030349013657056147</v>
      </c>
      <c r="AP58" s="1">
        <v>657</v>
      </c>
      <c r="AU58" s="3">
        <f>IFERROR(AP58/AH58,"")</f>
        <v>21.9</v>
      </c>
      <c r="AV58" s="1">
        <v>-9.909523809523808</v>
      </c>
      <c r="AW58" s="3">
        <f>IFERROR(D58/AP58,"")</f>
        <v>253.65753424657535</v>
      </c>
      <c r="AX58" s="1">
        <v>-114.70081695666508</v>
      </c>
      <c r="BV58" s="1">
        <v>9532</v>
      </c>
      <c r="BW58" s="1">
        <v>195</v>
      </c>
      <c r="BX58" s="1">
        <v>9262</v>
      </c>
      <c r="BY58" s="4">
        <v>56</v>
      </c>
      <c r="BZ58" s="4">
        <v>18.1</v>
      </c>
      <c r="CA58" s="1">
        <v>44.3</v>
      </c>
      <c r="CB58" s="5">
        <v>1.0473</v>
      </c>
      <c r="CC58" s="1">
        <v>7.498</v>
      </c>
      <c r="CD58" s="3">
        <v>0.4728</v>
      </c>
      <c r="CE58" s="1">
        <v>12</v>
      </c>
      <c r="CF58" s="1">
        <v>342</v>
      </c>
      <c r="CG58" s="1">
        <v>315</v>
      </c>
      <c r="CH58" s="1">
        <v>342</v>
      </c>
      <c r="CI58" s="1">
        <v>0</v>
      </c>
      <c r="CJ58" s="1">
        <v>315</v>
      </c>
      <c r="CO58" s="1">
        <v>209</v>
      </c>
      <c r="CP58" s="1">
        <v>1.86</v>
      </c>
      <c r="CW58" s="1">
        <v>5864</v>
      </c>
      <c r="CX58" s="1">
        <v>5615</v>
      </c>
      <c r="CY58" s="1">
        <v>5463</v>
      </c>
      <c r="CZ58" s="1">
        <v>5248</v>
      </c>
      <c r="DA58" s="1">
        <v>5057</v>
      </c>
      <c r="DH58" s="4">
        <f>IF(COUNT(DJ58,D58)=2,IFERROR(DJ58*100/D58,""),"")</f>
        <v>56.3</v>
      </c>
      <c r="DI58" s="1">
        <f>IF(COUNT(O58,DJ57)=2,O58*0.9+DJ57*0.015,"")</f>
        <v>5166</v>
      </c>
      <c r="DJ58" s="1">
        <f>IF(COUNT(DJ57,I58,O58,DL58,DI58)=5,DJ57+I58+O58-DL58-DI58,"")</f>
        <v>93763</v>
      </c>
      <c r="DK58" s="1">
        <f>IF(COUNT(DK57,DI58,DM58,DR58)=4,DK57+DI58-DM58-DR58,"")</f>
        <v>72890</v>
      </c>
      <c r="DL58" s="1">
        <f>IF(COUNT(DJ57,BZ58)=2,ROUND(DJ57*BZ58/1000,0),"")</f>
        <v>1685</v>
      </c>
      <c r="DM58" s="1">
        <v>131.9794036</v>
      </c>
      <c r="DO58" s="1">
        <v>5192.020596</v>
      </c>
      <c r="DP58" s="1">
        <v>-5170.020596</v>
      </c>
      <c r="DQ58" s="1">
        <v>-5147.614288</v>
      </c>
      <c r="DR58" s="1">
        <f>IF(COUNT(DI57)=1,ROUND(DI57*0.2,0),"")</f>
        <v>22</v>
      </c>
      <c r="DS58" s="1">
        <f>IF(COUNT(DS57,DR58,BZ58)=3,INT(DS57+DR58-(DS57*BZ58/1000)),"")</f>
        <v>14602</v>
      </c>
      <c r="DU58" t="str">
        <v/>
      </c>
    </row>
    <row r="59">
      <c r="A59">
        <v>1887</v>
      </c>
      <c r="B59" t="str">
        <v/>
      </c>
      <c r="C59" s="1">
        <f>A59</f>
        <v>1887</v>
      </c>
      <c r="D59" s="1">
        <v>173029</v>
      </c>
      <c r="E59" s="1">
        <f>IF(COUNT(D59,D58)=2,(D59-D58),"")</f>
        <v>6376</v>
      </c>
      <c r="F59" s="2">
        <f>IFERROR(E59/D58,"")</f>
        <v>0.03825913724925444</v>
      </c>
      <c r="G59" s="2">
        <f>IFERROR((E59-E58)/E58,"")</f>
        <v>1.527150217994451</v>
      </c>
      <c r="I59" s="1">
        <v>9509</v>
      </c>
      <c r="J59" s="1">
        <f>IF(COUNT(I51,M59)=2,I51*M59,"")</f>
        <v>7865</v>
      </c>
      <c r="K59" s="2">
        <f>IFERROR((I59-I58)/I58,"")</f>
        <v>0.005498572485989214</v>
      </c>
      <c r="L59" s="2">
        <f>IFERROR(J59/E59,"")</f>
        <v>1.2335319949811794</v>
      </c>
      <c r="M59" s="2">
        <f>IF(COUNT(M58)=1,M58-0.0002,"")</f>
        <v>0.9521791767554479</v>
      </c>
      <c r="N59" s="2">
        <f>IF(COUNT(I51,J59)=2,IFERROR((I51-J59)/I51,""),"")</f>
        <v>0.04782082324455206</v>
      </c>
      <c r="O59" s="1">
        <v>1730</v>
      </c>
      <c r="P59" s="2">
        <f>IFERROR((O59-O58)/O58,"")</f>
        <v>0.03779244151169766</v>
      </c>
      <c r="Q59" s="1">
        <f>IF(COUNT(O59,J59)=2,(O59+J59),"")</f>
        <v>9595</v>
      </c>
      <c r="R59" s="2">
        <v>-0.5036237471087124</v>
      </c>
      <c r="S59" s="1">
        <f>IF(COUNT(Q59,E59)=2,(Q59-E59),"")</f>
        <v>3219</v>
      </c>
      <c r="T59" s="2">
        <f>IFERROR((U59-U58)/U58,"")</f>
        <v>0.10653753026634383</v>
      </c>
      <c r="U59" s="1">
        <v>457</v>
      </c>
      <c r="V59" s="2">
        <f>IFERROR(U59/D59,"")</f>
        <v>0.002641175756665068</v>
      </c>
      <c r="W59" s="2">
        <f>IFERROR((X59-X58)/X58,"")</f>
        <v>-0.06212630559227324</v>
      </c>
      <c r="X59" s="3">
        <f>IFERROR(O59/U59,"")</f>
        <v>3.7855579868708973</v>
      </c>
      <c r="Y59" s="3">
        <f>IFERROR(E59/U59,"")</f>
        <v>13.951859956236325</v>
      </c>
      <c r="Z59" s="3">
        <f>IFERROR(Q59/U59,"")</f>
        <v>20.99562363238512</v>
      </c>
      <c r="AG59" s="2">
        <f>IFERROR((AH59-AH58)/AH58,"")</f>
        <v>0.03333333333333333</v>
      </c>
      <c r="AH59" s="1">
        <v>31</v>
      </c>
      <c r="AO59" s="2">
        <f>IFERROR((AP59-AP58)/AP58,"")</f>
        <v>0.0441400304414003</v>
      </c>
      <c r="AP59" s="1">
        <v>686</v>
      </c>
      <c r="AU59" s="3">
        <f>IFERROR(AP59/AH59,"")</f>
        <v>22.129032258064516</v>
      </c>
      <c r="AV59" s="1">
        <v>-10.138556067588326</v>
      </c>
      <c r="AW59" s="3">
        <f>IFERROR(D59/AP59,"")</f>
        <v>252.22886297376093</v>
      </c>
      <c r="AX59" s="1">
        <v>-116.1294882294795</v>
      </c>
      <c r="BV59" s="1">
        <v>10075</v>
      </c>
      <c r="BW59" s="1">
        <v>202</v>
      </c>
      <c r="BX59" s="1">
        <v>9307</v>
      </c>
      <c r="BY59" s="4">
        <v>54.8</v>
      </c>
      <c r="BZ59" s="4">
        <v>17.5</v>
      </c>
      <c r="CA59" s="1">
        <v>44.9</v>
      </c>
      <c r="CB59" s="5">
        <v>1.0471</v>
      </c>
      <c r="CC59" s="1">
        <v>7.446</v>
      </c>
      <c r="CD59" s="3">
        <v>0.4718</v>
      </c>
      <c r="CE59" s="1">
        <v>12</v>
      </c>
      <c r="CF59" s="1">
        <v>360</v>
      </c>
      <c r="CG59" s="1">
        <v>326</v>
      </c>
      <c r="CH59" s="1">
        <v>360</v>
      </c>
      <c r="CI59" s="1">
        <v>0</v>
      </c>
      <c r="CJ59" s="1">
        <v>326</v>
      </c>
      <c r="CO59" s="1">
        <v>282</v>
      </c>
      <c r="CP59" s="1">
        <v>1.86</v>
      </c>
      <c r="CW59" s="1">
        <v>6155</v>
      </c>
      <c r="CX59" s="1">
        <v>5887</v>
      </c>
      <c r="CY59" s="1">
        <v>5639</v>
      </c>
      <c r="CZ59" s="1">
        <v>5486</v>
      </c>
      <c r="DA59" s="1">
        <v>5271</v>
      </c>
      <c r="DH59" s="4">
        <f>IF(COUNT(DJ59,D59)=2,IFERROR(DJ59*100/D59,""),"")</f>
        <v>55.5</v>
      </c>
      <c r="DI59" s="1">
        <f>IF(COUNT(O59,DJ58)=2,O59*0.9+DJ58*0.015,"")</f>
        <v>5364</v>
      </c>
      <c r="DJ59" s="1">
        <f>IF(COUNT(DJ58,I59,O59,DL59,DI59)=5,DJ58+I59+O59-DL59-DI59,"")</f>
        <v>96051</v>
      </c>
      <c r="DK59" s="1">
        <f>IF(COUNT(DK58,DI59,DM59,DR59)=4,DK58+DI59-DM59-DR59,"")</f>
        <v>76978</v>
      </c>
      <c r="DL59" s="1">
        <f>IF(COUNT(DJ58,BZ59)=2,ROUND(DJ58*BZ59/1000,0),"")</f>
        <v>1650</v>
      </c>
      <c r="DM59" s="1">
        <v>351.4226063</v>
      </c>
      <c r="DO59" s="1">
        <v>1697.577394</v>
      </c>
      <c r="DP59" s="1">
        <v>-1675.577394</v>
      </c>
      <c r="DQ59" s="1">
        <v>-6823.191682</v>
      </c>
      <c r="DR59" s="1">
        <f>IF(COUNT(DI58)=1,ROUND(DI58*0.2,0),"")</f>
        <v>22</v>
      </c>
      <c r="DS59" s="1">
        <f>IF(COUNT(DS58,DR59,BZ59)=3,INT(DS58+DR59-(DS58*BZ59/1000)),"")</f>
        <v>14368</v>
      </c>
      <c r="DU59" t="str">
        <v/>
      </c>
    </row>
    <row r="60">
      <c r="A60">
        <v>1888</v>
      </c>
      <c r="B60" t="str">
        <v/>
      </c>
      <c r="C60" s="1">
        <f>A60</f>
        <v>1888</v>
      </c>
      <c r="D60" s="1">
        <v>180294</v>
      </c>
      <c r="E60" s="1">
        <f>IF(COUNT(D60,D59)=2,(D60-D59),"")</f>
        <v>7265</v>
      </c>
      <c r="F60" s="2">
        <f>IFERROR(E60/D59,"")</f>
        <v>0.04198718133954424</v>
      </c>
      <c r="G60" s="2">
        <f>IFERROR((E60-E59)/E59,"")</f>
        <v>0.13942910915934756</v>
      </c>
      <c r="I60" s="1">
        <v>9680</v>
      </c>
      <c r="J60" s="1">
        <f>IF(COUNT(I52,M60)=2,I52*M60,"")</f>
        <v>8345</v>
      </c>
      <c r="K60" s="2">
        <f>IFERROR((I60-I59)/I59,"")</f>
        <v>0.017982963508255338</v>
      </c>
      <c r="L60" s="2">
        <f>IFERROR(J60/E60,"")</f>
        <v>1.148657949070888</v>
      </c>
      <c r="M60" s="2">
        <f>IF(COUNT(M59)=1,M59-0.0002,"")</f>
        <v>0.9682097691147465</v>
      </c>
      <c r="N60" s="2">
        <f>IF(COUNT(I52,J60)=2,IFERROR((I52-J60)/I52,""),"")</f>
        <v>0.03179023088525351</v>
      </c>
      <c r="O60" s="1">
        <v>1803</v>
      </c>
      <c r="P60" s="2">
        <f>IFERROR((O60-O59)/O59,"")</f>
        <v>0.042196531791907514</v>
      </c>
      <c r="Q60" s="1">
        <f>IF(COUNT(O60,J60)=2,(O60+J60),"")</f>
        <v>10148</v>
      </c>
      <c r="R60" s="2">
        <v>-0.1043802423112768</v>
      </c>
      <c r="S60" s="1">
        <f>IF(COUNT(Q60,E60)=2,(Q60-E60),"")</f>
        <v>2883</v>
      </c>
      <c r="T60" s="2">
        <f>IFERROR((U60-U59)/U59,"")</f>
        <v>0.06564551422319474</v>
      </c>
      <c r="U60" s="1">
        <v>487</v>
      </c>
      <c r="V60" s="2">
        <f>IFERROR(U60/D60,"")</f>
        <v>0.0027011436875325856</v>
      </c>
      <c r="W60" s="2">
        <f>IFERROR((X60-X59)/X59,"")</f>
        <v>-0.022004486593631006</v>
      </c>
      <c r="X60" s="3">
        <f>IFERROR(O60/U60,"")</f>
        <v>3.702258726899384</v>
      </c>
      <c r="Y60" s="3">
        <f>IFERROR(E60/U60,"")</f>
        <v>14.917864476386036</v>
      </c>
      <c r="Z60" s="3">
        <f>IFERROR(Q60/U60,"")</f>
        <v>20.83778234086242</v>
      </c>
      <c r="AG60" s="2">
        <f>IFERROR((AH60-AH59)/AH59,"")</f>
        <v>0.03225806451612903</v>
      </c>
      <c r="AH60" s="1">
        <v>32</v>
      </c>
      <c r="AO60" s="2">
        <f>IFERROR((AP60-AP59)/AP59,"")</f>
        <v>0.033527696793002916</v>
      </c>
      <c r="AP60" s="1">
        <v>709</v>
      </c>
      <c r="AU60" s="3">
        <f>IFERROR(AP60/AH60,"")</f>
        <v>22.15625</v>
      </c>
      <c r="AV60" s="1">
        <v>-10.16577380952381</v>
      </c>
      <c r="AW60" s="3">
        <f>IFERROR(D60/AP60,"")</f>
        <v>254.29337094499294</v>
      </c>
      <c r="AX60" s="1">
        <v>-114.06498025824749</v>
      </c>
      <c r="BV60" s="1">
        <v>10510</v>
      </c>
      <c r="BW60" s="1">
        <v>211</v>
      </c>
      <c r="BX60" s="1">
        <v>9469</v>
      </c>
      <c r="BY60" s="4">
        <v>53.6</v>
      </c>
      <c r="BZ60" s="4">
        <v>16.8</v>
      </c>
      <c r="CA60" s="1">
        <v>45.5</v>
      </c>
      <c r="CB60" s="5">
        <v>1.0468</v>
      </c>
      <c r="CC60" s="1">
        <v>7.394</v>
      </c>
      <c r="CD60" s="3">
        <v>0.4708</v>
      </c>
      <c r="CE60" s="1">
        <v>13</v>
      </c>
      <c r="CF60" s="1">
        <v>373</v>
      </c>
      <c r="CG60" s="1">
        <v>336</v>
      </c>
      <c r="CH60" s="1">
        <v>373</v>
      </c>
      <c r="CI60" s="1">
        <v>0</v>
      </c>
      <c r="CJ60" s="1">
        <v>336</v>
      </c>
      <c r="CO60" s="1">
        <v>242</v>
      </c>
      <c r="CP60" s="1">
        <v>1.86</v>
      </c>
      <c r="CW60" s="1">
        <v>6396</v>
      </c>
      <c r="CX60" s="1">
        <v>6179</v>
      </c>
      <c r="CY60" s="1">
        <v>5911</v>
      </c>
      <c r="CZ60" s="1">
        <v>5662</v>
      </c>
      <c r="DA60" s="1">
        <v>5510</v>
      </c>
      <c r="DH60" s="4">
        <f>IF(COUNT(DJ60,D60)=2,IFERROR(DJ60*100/D60,""),"")</f>
        <v>54.9</v>
      </c>
      <c r="DI60" s="1">
        <f>IF(COUNT(O60,DJ59)=2,O60*0.9+DJ59*0.015,"")</f>
        <v>5589</v>
      </c>
      <c r="DJ60" s="1">
        <f>IF(COUNT(DJ59,I60,O60,DL60,DI60)=5,DJ59+I60+O60-DL60-DI60,"")</f>
        <v>99020</v>
      </c>
      <c r="DK60" s="1">
        <f>IF(COUNT(DK59,DI60,DM60,DR60)=4,DK59+DI60-DM60-DR60,"")</f>
        <v>81274</v>
      </c>
      <c r="DL60" s="1">
        <f>IF(COUNT(DJ59,BZ60)=2,ROUND(DJ59*BZ60/1000,0),"")</f>
        <v>1629</v>
      </c>
      <c r="DM60" s="1">
        <v>313.9305154</v>
      </c>
      <c r="DO60" s="1">
        <v>1302.069485</v>
      </c>
      <c r="DP60" s="1">
        <v>-1279.069485</v>
      </c>
      <c r="DQ60" s="1">
        <v>-8102.261167</v>
      </c>
      <c r="DR60" s="1">
        <f>IF(COUNT(DI59)=1,ROUND(DI59*0.2,0),"")</f>
        <v>23</v>
      </c>
      <c r="DS60" s="1">
        <f>IF(COUNT(DS59,DR60,BZ60)=3,INT(DS59+DR60-(DS59*BZ60/1000)),"")</f>
        <v>14149</v>
      </c>
      <c r="DU60" t="str">
        <v/>
      </c>
    </row>
    <row r="61">
      <c r="A61">
        <v>1889</v>
      </c>
      <c r="B61" t="str">
        <v/>
      </c>
      <c r="C61" s="1">
        <f>A61</f>
        <v>1889</v>
      </c>
      <c r="D61" s="1">
        <v>183144</v>
      </c>
      <c r="E61" s="1">
        <f>IF(COUNT(D61,D60)=2,(D61-D60),"")</f>
        <v>2850</v>
      </c>
      <c r="F61" s="2">
        <f>IFERROR(E61/D60,"")</f>
        <v>0.01580751439315784</v>
      </c>
      <c r="G61" s="2">
        <f>IFERROR((E61-E60)/E60,"")</f>
        <v>-0.6077081899518239</v>
      </c>
      <c r="I61" s="1">
        <v>9718</v>
      </c>
      <c r="J61" s="1">
        <f>IF(COUNT(I53,M61)=2,I53*M61,"")</f>
        <v>8707</v>
      </c>
      <c r="K61" s="2">
        <f>IFERROR((I61-I60)/I60,"")</f>
        <v>0.003925619834710744</v>
      </c>
      <c r="L61" s="2">
        <f>IFERROR(J61/E61,"")</f>
        <v>3.0550877192982457</v>
      </c>
      <c r="M61" s="2">
        <f>IF(COUNT(M60)=1,M60-0.0002,"")</f>
        <v>0.98718820861678</v>
      </c>
      <c r="N61" s="2">
        <f>IF(COUNT(I53,J61)=2,IFERROR((I53-J61)/I53,""),"")</f>
        <v>0.012811791383219955</v>
      </c>
      <c r="O61" s="1">
        <v>1831</v>
      </c>
      <c r="P61" s="2">
        <f>IFERROR((O61-O60)/O60,"")</f>
        <v>0.01552967276760954</v>
      </c>
      <c r="Q61" s="1">
        <f>IF(COUNT(O61,J61)=2,(O61+J61),"")</f>
        <v>10538</v>
      </c>
      <c r="R61" s="2">
        <v>1.6666666666666667</v>
      </c>
      <c r="S61" s="1">
        <f>IF(COUNT(Q61,E61)=2,(Q61-E61),"")</f>
        <v>7688</v>
      </c>
      <c r="T61" s="2">
        <f>IFERROR((U61-U60)/U60,"")</f>
        <v>-0.061601642710472276</v>
      </c>
      <c r="U61" s="1">
        <v>457</v>
      </c>
      <c r="V61" s="2">
        <f>IFERROR(U61/D61,"")</f>
        <v>0.0024953042414711923</v>
      </c>
      <c r="W61" s="2">
        <f>IFERROR((X61-X60)/X60,"")</f>
        <v>0.08219464034535197</v>
      </c>
      <c r="X61" s="3">
        <f>IFERROR(O61/U61,"")</f>
        <v>4.006564551422319</v>
      </c>
      <c r="Y61" s="3">
        <f>IFERROR(E61/U61,"")</f>
        <v>6.236323851203501</v>
      </c>
      <c r="Z61" s="3">
        <f>IFERROR(Q61/U61,"")</f>
        <v>23.059080962800877</v>
      </c>
      <c r="AG61" s="2">
        <f>IFERROR((AH61-AH60)/AH60,"")</f>
        <v>0</v>
      </c>
      <c r="AH61" s="1">
        <v>32</v>
      </c>
      <c r="AO61" s="2">
        <f>IFERROR((AP61-AP60)/AP60,"")</f>
        <v>0.02538787023977433</v>
      </c>
      <c r="AP61" s="1">
        <v>727</v>
      </c>
      <c r="AU61" s="3">
        <f>IFERROR(AP61/AH61,"")</f>
        <v>22.71875</v>
      </c>
      <c r="AV61" s="1">
        <v>-10.72827380952381</v>
      </c>
      <c r="AW61" s="3">
        <f>IFERROR(D61/AP61,"")</f>
        <v>251.91746905089408</v>
      </c>
      <c r="AX61" s="1">
        <v>-116.44088215234635</v>
      </c>
      <c r="BV61" s="1">
        <v>10739</v>
      </c>
      <c r="BW61" s="1">
        <v>214</v>
      </c>
      <c r="BX61" s="1">
        <v>9504</v>
      </c>
      <c r="BY61" s="4">
        <v>52.3</v>
      </c>
      <c r="BZ61" s="4">
        <v>16.5</v>
      </c>
      <c r="CA61" s="1">
        <v>46.2</v>
      </c>
      <c r="CB61" s="5">
        <v>1.0465</v>
      </c>
      <c r="CC61" s="1">
        <v>7.342</v>
      </c>
      <c r="CD61" s="3">
        <v>0.4698</v>
      </c>
      <c r="CE61" s="1">
        <v>12</v>
      </c>
      <c r="CF61" s="1">
        <v>388</v>
      </c>
      <c r="CG61" s="1">
        <v>339</v>
      </c>
      <c r="CH61" s="1">
        <v>388</v>
      </c>
      <c r="CI61" s="1">
        <v>0</v>
      </c>
      <c r="CJ61" s="1">
        <v>339</v>
      </c>
      <c r="CO61" s="1">
        <v>249</v>
      </c>
      <c r="CP61" s="1">
        <v>1.86</v>
      </c>
      <c r="CW61" s="1">
        <v>6635</v>
      </c>
      <c r="CX61" s="1">
        <v>6421</v>
      </c>
      <c r="CY61" s="1">
        <v>6203</v>
      </c>
      <c r="CZ61" s="1">
        <v>5935</v>
      </c>
      <c r="DA61" s="1">
        <v>5687</v>
      </c>
      <c r="DH61" s="4">
        <f>IF(COUNT(DJ61,D61)=2,IFERROR(DJ61*100/D61,""),"")</f>
        <v>53.3</v>
      </c>
      <c r="DI61" s="1">
        <f>IF(COUNT(O61,DJ60)=2,O61*0.9+DJ60*0.015,"")</f>
        <v>5677</v>
      </c>
      <c r="DJ61" s="1">
        <f>IF(COUNT(DJ60,I61,O61,DL61,DI61)=5,DJ60+I61+O61-DL61-DI61,"")</f>
        <v>97534</v>
      </c>
      <c r="DK61" s="1">
        <f>IF(COUNT(DK60,DI61,DM61,DR61)=4,DK60+DI61-DM61-DR61,"")</f>
        <v>85610</v>
      </c>
      <c r="DL61" s="1">
        <f>IF(COUNT(DJ60,BZ61)=2,ROUND(DJ60*BZ61/1000,0),"")</f>
        <v>1598</v>
      </c>
      <c r="DM61" s="1">
        <v>361.3342496</v>
      </c>
      <c r="DO61" s="1">
        <v>5929.66575</v>
      </c>
      <c r="DP61" s="1">
        <v>-5905.66575</v>
      </c>
      <c r="DQ61" s="1">
        <v>-14007.92692</v>
      </c>
      <c r="DR61" s="1">
        <f>IF(COUNT(DI60)=1,ROUND(DI60*0.2,0),"")</f>
        <v>24</v>
      </c>
      <c r="DS61" s="1">
        <f>IF(COUNT(DS60,DR61,BZ61)=3,INT(DS60+DR61-(DS60*BZ61/1000)),"")</f>
        <v>13939</v>
      </c>
      <c r="DU61" t="str">
        <v/>
      </c>
    </row>
    <row r="62">
      <c r="A62">
        <v>1890</v>
      </c>
      <c r="B62" t="str">
        <v/>
      </c>
      <c r="C62" s="1">
        <f>A62</f>
        <v>1890</v>
      </c>
      <c r="D62" s="1">
        <v>188263</v>
      </c>
      <c r="E62" s="1">
        <f>IF(COUNT(D62,D61)=2,(D62-D61),"")</f>
        <v>5119</v>
      </c>
      <c r="F62" s="2">
        <f>IFERROR(E62/D61,"")</f>
        <v>0.027950683615078846</v>
      </c>
      <c r="G62" s="2">
        <f>IFERROR((E62-E61)/E61,"")</f>
        <v>0.796140350877193</v>
      </c>
      <c r="I62" s="1">
        <v>9709</v>
      </c>
      <c r="J62" s="1">
        <f>IF(COUNT(I54,M62)=2,I54*M62,"")</f>
        <v>8908</v>
      </c>
      <c r="K62" s="2">
        <f>IFERROR((I62-I61)/I61,"")</f>
        <v>-0.0009261164848734307</v>
      </c>
      <c r="L62" s="2">
        <f>IFERROR(J62/E62,"")</f>
        <v>1.7401836296151592</v>
      </c>
      <c r="M62" s="2">
        <f>IF(COUNT(M61)=1,M61-0.0002,"")</f>
        <v>0.9925348189415042</v>
      </c>
      <c r="N62" s="2">
        <f>IF(COUNT(I54,J62)=2,IFERROR((I54-J62)/I54,""),"")</f>
        <v>0.0074651810584958215</v>
      </c>
      <c r="O62" s="1">
        <v>1883</v>
      </c>
      <c r="P62" s="2">
        <f>IFERROR((O62-O61)/O61,"")</f>
        <v>0.028399781540142</v>
      </c>
      <c r="Q62" s="1">
        <f>IF(COUNT(O62,J62)=2,(O62+J62),"")</f>
        <v>10791</v>
      </c>
      <c r="R62" s="2">
        <v>-0.26222684703433924</v>
      </c>
      <c r="S62" s="1">
        <f>IF(COUNT(Q62,E62)=2,(Q62-E62),"")</f>
        <v>5672</v>
      </c>
      <c r="T62" s="2">
        <f>IFERROR((U62-U61)/U61,"")</f>
        <v>0.08315098468271334</v>
      </c>
      <c r="U62" s="1">
        <v>495</v>
      </c>
      <c r="V62" s="2">
        <f>IFERROR(U62/D62,"")</f>
        <v>0.0026293004998326807</v>
      </c>
      <c r="W62" s="2">
        <f>IFERROR((X62-X61)/X61,"")</f>
        <v>-0.05054808047708104</v>
      </c>
      <c r="X62" s="3">
        <f>IFERROR(O62/U62,"")</f>
        <v>3.804040404040404</v>
      </c>
      <c r="Y62" s="3">
        <f>IFERROR(E62/U62,"")</f>
        <v>10.341414141414141</v>
      </c>
      <c r="Z62" s="3">
        <f>IFERROR(Q62/U62,"")</f>
        <v>21.8</v>
      </c>
      <c r="AG62" s="2">
        <f>IFERROR((AH62-AH61)/AH61,"")</f>
        <v>0</v>
      </c>
      <c r="AH62" s="1">
        <v>32</v>
      </c>
      <c r="AO62" s="2">
        <f>IFERROR((AP62-AP61)/AP61,"")</f>
        <v>-0.002751031636863824</v>
      </c>
      <c r="AP62" s="1">
        <v>725</v>
      </c>
      <c r="AU62" s="3">
        <f>IFERROR(AP62/AH62,"")</f>
        <v>22.65625</v>
      </c>
      <c r="AV62" s="1">
        <v>-10.66577380952381</v>
      </c>
      <c r="AW62" s="3">
        <f>IFERROR(D62/AP62,"")</f>
        <v>259.67310344827587</v>
      </c>
      <c r="AX62" s="1">
        <v>-108.68524775496456</v>
      </c>
      <c r="BV62" s="1">
        <v>10947</v>
      </c>
      <c r="BW62" s="1">
        <v>220</v>
      </c>
      <c r="BX62" s="1">
        <v>9489</v>
      </c>
      <c r="BY62" s="4">
        <v>51.1</v>
      </c>
      <c r="BZ62" s="4">
        <v>16.1</v>
      </c>
      <c r="CA62" s="1">
        <v>46.8</v>
      </c>
      <c r="CB62" s="5">
        <v>1.0462</v>
      </c>
      <c r="CC62" s="1">
        <v>7.29</v>
      </c>
      <c r="CD62" s="3">
        <v>0.4688</v>
      </c>
      <c r="CE62" s="1">
        <v>12</v>
      </c>
      <c r="CF62" s="1">
        <v>395</v>
      </c>
      <c r="CG62" s="1">
        <v>330</v>
      </c>
      <c r="CH62" s="1">
        <v>395</v>
      </c>
      <c r="CI62" s="1">
        <v>0</v>
      </c>
      <c r="CJ62" s="1">
        <v>330</v>
      </c>
      <c r="CO62" s="1">
        <v>283</v>
      </c>
      <c r="CP62" s="1">
        <v>1.86</v>
      </c>
      <c r="CW62" s="1">
        <v>6861</v>
      </c>
      <c r="CX62" s="1">
        <v>6660</v>
      </c>
      <c r="CY62" s="1">
        <v>6446</v>
      </c>
      <c r="CZ62" s="1">
        <v>6228</v>
      </c>
      <c r="DA62" s="1">
        <v>5960</v>
      </c>
      <c r="DH62" s="4">
        <f>IF(COUNT(DJ62,D62)=2,IFERROR(DJ62*100/D62,""),"")</f>
        <v>52.2</v>
      </c>
      <c r="DI62" s="1">
        <f>IF(COUNT(O62,DJ61)=2,O62*0.9+DJ61*0.015,"")</f>
        <v>5836</v>
      </c>
      <c r="DJ62" s="1">
        <f>IF(COUNT(DJ61,I62,O62,DL62,DI62)=5,DJ61+I62+O62-DL62-DI62,"")</f>
        <v>98195</v>
      </c>
      <c r="DK62" s="1">
        <f>IF(COUNT(DK61,DI62,DM62,DR62)=4,DK61+DI62-DM62-DR62,"")</f>
        <v>90068</v>
      </c>
      <c r="DL62" s="1">
        <f>IF(COUNT(DJ61,BZ62)=2,ROUND(DJ61*BZ62/1000,0),"")</f>
        <v>1561</v>
      </c>
      <c r="DM62" s="1">
        <v>624.5725812</v>
      </c>
      <c r="DO62" s="1">
        <v>3642.427419</v>
      </c>
      <c r="DP62" s="1">
        <v>-3618.427419</v>
      </c>
      <c r="DQ62" s="1">
        <v>-17626.35434</v>
      </c>
      <c r="DR62" s="1">
        <f>IF(COUNT(DI61)=1,ROUND(DI61*0.2,0),"")</f>
        <v>24</v>
      </c>
      <c r="DS62" s="1">
        <f>IF(COUNT(DS61,DR62,BZ62)=3,INT(DS61+DR62-(DS61*BZ62/1000)),"")</f>
        <v>13738</v>
      </c>
      <c r="DU62" t="str">
        <v/>
      </c>
    </row>
    <row r="63">
      <c r="A63">
        <v>1891</v>
      </c>
      <c r="B63" t="str">
        <v/>
      </c>
      <c r="C63" s="1">
        <f>A63</f>
        <v>1891</v>
      </c>
      <c r="D63" s="1">
        <v>195445</v>
      </c>
      <c r="E63" s="1">
        <f>IF(COUNT(D63,D62)=2,(D63-D62),"")</f>
        <v>7182</v>
      </c>
      <c r="F63" s="2">
        <f>IFERROR(E63/D62,"")</f>
        <v>0.03814875997939053</v>
      </c>
      <c r="G63" s="2">
        <f>IFERROR((E63-E62)/E62,"")</f>
        <v>0.40300840007814026</v>
      </c>
      <c r="I63" s="1">
        <v>9974</v>
      </c>
      <c r="J63" s="1">
        <f>IF(COUNT(I55,M63)=2,I55*M63,"")</f>
        <v>9064</v>
      </c>
      <c r="K63" s="2">
        <f>IFERROR((I63-I62)/I62,"")</f>
        <v>0.027294263054897516</v>
      </c>
      <c r="L63" s="2">
        <f>IFERROR(J63/E63,"")</f>
        <v>1.262043998886104</v>
      </c>
      <c r="M63" s="2">
        <f>IF(COUNT(M62)=1,M62-0.0002,"")</f>
        <v>0.9951690821256038</v>
      </c>
      <c r="N63" s="2">
        <f>IF(COUNT(I55,J63)=2,IFERROR((I55-J63)/I55,""),"")</f>
        <v>0.004830917874396135</v>
      </c>
      <c r="O63" s="1">
        <v>1954</v>
      </c>
      <c r="P63" s="2">
        <f>IFERROR((O63-O62)/O62,"")</f>
        <v>0.03770578863515667</v>
      </c>
      <c r="Q63" s="1">
        <f>IF(COUNT(O63,J63)=2,(O63+J63),"")</f>
        <v>11018</v>
      </c>
      <c r="R63" s="2">
        <v>-0.3236953455571227</v>
      </c>
      <c r="S63" s="1">
        <f>IF(COUNT(Q63,E63)=2,(Q63-E63),"")</f>
        <v>3836</v>
      </c>
      <c r="T63" s="2">
        <f>IFERROR((U63-U62)/U62,"")</f>
        <v>0.15353535353535352</v>
      </c>
      <c r="U63" s="1">
        <v>571</v>
      </c>
      <c r="V63" s="2">
        <f>IFERROR(U63/D63,"")</f>
        <v>0.002921538028601397</v>
      </c>
      <c r="W63" s="2">
        <f>IFERROR((X63-X62)/X62,"")</f>
        <v>-0.10041267009736854</v>
      </c>
      <c r="X63" s="3">
        <f>IFERROR(O63/U63,"")</f>
        <v>3.4220665499124343</v>
      </c>
      <c r="Y63" s="3">
        <f>IFERROR(E63/U63,"")</f>
        <v>12.577933450087565</v>
      </c>
      <c r="Z63" s="3">
        <f>IFERROR(Q63/U63,"")</f>
        <v>19.295971978984237</v>
      </c>
      <c r="AG63" s="2">
        <f>IFERROR((AH63-AH62)/AH62,"")</f>
        <v>0</v>
      </c>
      <c r="AH63" s="1">
        <v>32</v>
      </c>
      <c r="AO63" s="2">
        <f>IFERROR((AP63-AP62)/AP62,"")</f>
        <v>0.022068965517241378</v>
      </c>
      <c r="AP63" s="1">
        <v>741</v>
      </c>
      <c r="AU63" s="3">
        <f>IFERROR(AP63/AH63,"")</f>
        <v>23.15625</v>
      </c>
      <c r="AV63" s="1">
        <v>-11.16577380952381</v>
      </c>
      <c r="AW63" s="3">
        <f>IFERROR(D63/AP63,"")</f>
        <v>263.7584345479082</v>
      </c>
      <c r="AX63" s="1">
        <v>-104.59991665533221</v>
      </c>
      <c r="BV63" s="1">
        <v>11153</v>
      </c>
      <c r="BW63" s="1">
        <v>228</v>
      </c>
      <c r="BX63" s="1">
        <v>9746</v>
      </c>
      <c r="BY63" s="4">
        <v>50.8</v>
      </c>
      <c r="BZ63" s="4">
        <v>15.6</v>
      </c>
      <c r="CA63" s="1">
        <v>46.9</v>
      </c>
      <c r="CB63" s="5">
        <v>1.046</v>
      </c>
      <c r="CC63" s="1">
        <v>7.229</v>
      </c>
      <c r="CD63" s="3">
        <v>0.4707</v>
      </c>
      <c r="CE63" s="1">
        <v>12</v>
      </c>
      <c r="CF63" s="1">
        <v>409</v>
      </c>
      <c r="CG63" s="1">
        <v>332</v>
      </c>
      <c r="CH63" s="1">
        <v>409</v>
      </c>
      <c r="CI63" s="1">
        <v>0</v>
      </c>
      <c r="CJ63" s="1">
        <v>332</v>
      </c>
      <c r="CO63" s="1">
        <v>331</v>
      </c>
      <c r="CP63" s="1">
        <v>1.86</v>
      </c>
      <c r="CW63" s="1">
        <v>7162</v>
      </c>
      <c r="CX63" s="1">
        <v>6887</v>
      </c>
      <c r="CY63" s="1">
        <v>6686</v>
      </c>
      <c r="CZ63" s="1">
        <v>6472</v>
      </c>
      <c r="DA63" s="1">
        <v>6254</v>
      </c>
      <c r="DH63" s="4">
        <f>IF(COUNT(DJ63,D63)=2,IFERROR(DJ63*100/D63,""),"")</f>
        <v>51.5</v>
      </c>
      <c r="DI63" s="1">
        <f>IF(COUNT(O63,DJ62)=2,O63*0.9+DJ62*0.015,"")</f>
        <v>6059</v>
      </c>
      <c r="DJ63" s="1">
        <f>IF(COUNT(DJ62,I63,O63,DL63,DI63)=5,DJ62+I63+O63-DL63-DI63,"")</f>
        <v>100723</v>
      </c>
      <c r="DK63" s="1">
        <f>IF(COUNT(DK62,DI63,DM63,DR63)=4,DK62+DI63-DM63-DR63,"")</f>
        <v>94722</v>
      </c>
      <c r="DL63" s="1">
        <f>IF(COUNT(DJ62,BZ63)=2,ROUND(DJ62*BZ63/1000,0),"")</f>
        <v>1541</v>
      </c>
      <c r="DM63" s="1">
        <v>815.3677319</v>
      </c>
      <c r="DO63" s="1">
        <v>1614.632268</v>
      </c>
      <c r="DP63" s="1">
        <v>-1589.632268</v>
      </c>
      <c r="DQ63" s="1">
        <v>-19215.9866</v>
      </c>
      <c r="DR63" s="1">
        <f>IF(COUNT(DI62)=1,ROUND(DI62*0.2,0),"")</f>
        <v>25</v>
      </c>
      <c r="DS63" s="1">
        <f>IF(COUNT(DS62,DR63,BZ63)=3,INT(DS62+DR63-(DS62*BZ63/1000)),"")</f>
        <v>13548</v>
      </c>
      <c r="DU63" t="str">
        <v/>
      </c>
    </row>
    <row r="64">
      <c r="A64">
        <v>1892</v>
      </c>
      <c r="B64" t="str">
        <v/>
      </c>
      <c r="C64" s="1">
        <f>A64</f>
        <v>1892</v>
      </c>
      <c r="D64" s="1">
        <v>200961</v>
      </c>
      <c r="E64" s="1">
        <f>IF(COUNT(D64,D63)=2,(D64-D63),"")</f>
        <v>5516</v>
      </c>
      <c r="F64" s="2">
        <f>IFERROR(E64/D63,"")</f>
        <v>0.02822277367034204</v>
      </c>
      <c r="G64" s="2">
        <f>IFERROR((E64-E63)/E63,"")</f>
        <v>-0.23196881091617932</v>
      </c>
      <c r="I64" s="1">
        <v>10264</v>
      </c>
      <c r="J64" s="1">
        <f>IF(COUNT(I56,M64)=2,I56*M64,"")</f>
        <v>9199</v>
      </c>
      <c r="K64" s="2">
        <f>IFERROR((I64-I63)/I63,"")</f>
        <v>0.029075596551032683</v>
      </c>
      <c r="L64" s="2">
        <f>IFERROR(J64/E64,"")</f>
        <v>1.6676939811457578</v>
      </c>
      <c r="M64" s="2">
        <f>IF(COUNT(M63)=1,M63-0.0002,"")</f>
        <v>0.9897783516247041</v>
      </c>
      <c r="N64" s="2">
        <f>IF(COUNT(I56,J64)=2,IFERROR((I56-J64)/I56,""),"")</f>
        <v>0.01022164837529589</v>
      </c>
      <c r="O64" s="1">
        <v>2010</v>
      </c>
      <c r="P64" s="2">
        <f>IFERROR((O64-O63)/O63,"")</f>
        <v>0.028659160696008188</v>
      </c>
      <c r="Q64" s="1">
        <f>IF(COUNT(O64,J64)=2,(O64+J64),"")</f>
        <v>11209</v>
      </c>
      <c r="R64" s="2">
        <v>0.4840980187695516</v>
      </c>
      <c r="S64" s="1">
        <f>IF(COUNT(Q64,E64)=2,(Q64-E64),"")</f>
        <v>5693</v>
      </c>
      <c r="T64" s="2">
        <f>IFERROR((U64-U63)/U63,"")</f>
        <v>0.06654991243432574</v>
      </c>
      <c r="U64" s="1">
        <v>609</v>
      </c>
      <c r="V64" s="2">
        <f>IFERROR(U64/D64,"")</f>
        <v>0.0030304387418454326</v>
      </c>
      <c r="W64" s="2">
        <f>IFERROR((X64-X63)/X63,"")</f>
        <v>-0.03552646837861952</v>
      </c>
      <c r="X64" s="3">
        <f>IFERROR(O64/U64,"")</f>
        <v>3.3004926108374386</v>
      </c>
      <c r="Y64" s="3">
        <f>IFERROR(E64/U64,"")</f>
        <v>9.057471264367816</v>
      </c>
      <c r="Z64" s="3">
        <f>IFERROR(Q64/U64,"")</f>
        <v>18.4055829228243</v>
      </c>
      <c r="AG64" s="2">
        <f>IFERROR((AH64-AH63)/AH63,"")</f>
        <v>0.03125</v>
      </c>
      <c r="AH64" s="1">
        <v>33</v>
      </c>
      <c r="AO64" s="2">
        <f>IFERROR((AP64-AP63)/AP63,"")</f>
        <v>0.06477732793522267</v>
      </c>
      <c r="AP64" s="1">
        <v>789</v>
      </c>
      <c r="AU64" s="3">
        <f>IFERROR(AP64/AH64,"")</f>
        <v>23.90909090909091</v>
      </c>
      <c r="AV64" s="1">
        <v>-11.91861471861472</v>
      </c>
      <c r="AW64" s="3">
        <f>IFERROR(D64/AP64,"")</f>
        <v>254.70342205323195</v>
      </c>
      <c r="AX64" s="1">
        <v>-113.65492915000848</v>
      </c>
      <c r="BV64" s="1">
        <v>11396</v>
      </c>
      <c r="BW64" s="1">
        <v>235</v>
      </c>
      <c r="BX64" s="1">
        <v>10029</v>
      </c>
      <c r="BY64" s="4">
        <v>50.6</v>
      </c>
      <c r="BZ64" s="4">
        <v>15.2</v>
      </c>
      <c r="CA64" s="1">
        <v>46.9</v>
      </c>
      <c r="CB64" s="5">
        <v>1.0458</v>
      </c>
      <c r="CC64" s="1">
        <v>7.168</v>
      </c>
      <c r="CD64" s="3">
        <v>0.4726</v>
      </c>
      <c r="CE64" s="1">
        <v>14</v>
      </c>
      <c r="CF64" s="1">
        <v>439</v>
      </c>
      <c r="CG64" s="1">
        <v>350</v>
      </c>
      <c r="CH64" s="1">
        <v>439</v>
      </c>
      <c r="CI64" s="1">
        <v>0</v>
      </c>
      <c r="CJ64" s="1">
        <v>350</v>
      </c>
      <c r="CO64" s="1">
        <v>324</v>
      </c>
      <c r="CP64" s="1">
        <v>1.86</v>
      </c>
      <c r="CW64" s="1">
        <v>7478</v>
      </c>
      <c r="CX64" s="1">
        <v>7189</v>
      </c>
      <c r="CY64" s="1">
        <v>6914</v>
      </c>
      <c r="CZ64" s="1">
        <v>6712</v>
      </c>
      <c r="DA64" s="1">
        <v>6498</v>
      </c>
      <c r="DH64" s="4">
        <f>IF(COUNT(DJ64,D64)=2,IFERROR(DJ64*100/D64,""),"")</f>
        <v>50.5</v>
      </c>
      <c r="DI64" s="1">
        <f>IF(COUNT(O64,DJ63)=2,O64*0.9+DJ63*0.015,"")</f>
        <v>6230</v>
      </c>
      <c r="DJ64" s="1">
        <f>IF(COUNT(DJ63,I64,O64,DL64,DI64)=5,DJ63+I64+O64-DL64-DI64,"")</f>
        <v>101449</v>
      </c>
      <c r="DK64" s="1">
        <f>IF(COUNT(DK63,DI64,DM64,DR64)=4,DK63+DI64-DM64-DR64,"")</f>
        <v>99512</v>
      </c>
      <c r="DL64" s="1">
        <f>IF(COUNT(DJ63,BZ64)=2,ROUND(DJ63*BZ64/1000,0),"")</f>
        <v>1521</v>
      </c>
      <c r="DM64" s="1">
        <v>886.3543703</v>
      </c>
      <c r="DO64" s="1">
        <v>3472.64563</v>
      </c>
      <c r="DP64" s="1">
        <v>-3446.64563</v>
      </c>
      <c r="DQ64" s="1">
        <v>-22662.63223</v>
      </c>
      <c r="DR64" s="1">
        <f>IF(COUNT(DI63)=1,ROUND(DI63*0.2,0),"")</f>
        <v>26</v>
      </c>
      <c r="DS64" s="1">
        <f>IF(COUNT(DS63,DR64,BZ64)=3,INT(DS63+DR64-(DS63*BZ64/1000)),"")</f>
        <v>13368</v>
      </c>
      <c r="DU64" t="str">
        <v/>
      </c>
    </row>
    <row r="65">
      <c r="A65">
        <v>1893</v>
      </c>
      <c r="B65" t="str">
        <v/>
      </c>
      <c r="C65" s="1">
        <f>A65</f>
        <v>1893</v>
      </c>
      <c r="D65" s="1">
        <v>214534</v>
      </c>
      <c r="E65" s="1">
        <f>IF(COUNT(D65,D64)=2,(D65-D64),"")</f>
        <v>13573</v>
      </c>
      <c r="F65" s="2">
        <f>IFERROR(E65/D64,"")</f>
        <v>0.06754046805101488</v>
      </c>
      <c r="G65" s="2">
        <f>IFERROR((E65-E64)/E64,"")</f>
        <v>1.4606598984771573</v>
      </c>
      <c r="I65" s="1">
        <v>10680</v>
      </c>
      <c r="J65" s="1">
        <f>IF(COUNT(I57,M65)=2,I57*M65,"")</f>
        <v>9386</v>
      </c>
      <c r="K65" s="2">
        <f>IFERROR((I65-I64)/I64,"")</f>
        <v>0.04053000779423227</v>
      </c>
      <c r="L65" s="2">
        <f>IFERROR(J65/E65,"")</f>
        <v>0.6915199292713475</v>
      </c>
      <c r="M65" s="2">
        <f>IF(COUNT(M64)=1,M64-0.0002,"")</f>
        <v>0.9955451845566398</v>
      </c>
      <c r="N65" s="2">
        <f>IF(COUNT(I57,J65)=2,IFERROR((I57-J65)/I57,""),"")</f>
        <v>0.004454815443360204</v>
      </c>
      <c r="O65" s="1">
        <v>2145</v>
      </c>
      <c r="P65" s="2">
        <f>IFERROR((O65-O64)/O64,"")</f>
        <v>0.06716417910447761</v>
      </c>
      <c r="Q65" s="1">
        <f>IF(COUNT(O65,J65)=2,(O65+J65),"")</f>
        <v>11531</v>
      </c>
      <c r="R65" s="2">
        <v>-1.358686105743896</v>
      </c>
      <c r="S65" s="1">
        <f>IF(COUNT(Q65,E65)=2,(Q65-E65),"")</f>
        <v>-2042</v>
      </c>
      <c r="T65" s="2">
        <f>IFERROR((U65-U64)/U64,"")</f>
        <v>-0.021346469622331693</v>
      </c>
      <c r="U65" s="1">
        <v>596</v>
      </c>
      <c r="V65" s="2">
        <f>IFERROR(U65/D65,"")</f>
        <v>0.002778114424753186</v>
      </c>
      <c r="W65" s="2">
        <f>IFERROR((X65-X64)/X64,"")</f>
        <v>0.09044125012521279</v>
      </c>
      <c r="X65" s="3">
        <f>IFERROR(O65/U65,"")</f>
        <v>3.598993288590604</v>
      </c>
      <c r="Y65" s="3">
        <f>IFERROR(E65/U65,"")</f>
        <v>22.773489932885905</v>
      </c>
      <c r="Z65" s="3">
        <f>IFERROR(Q65/U65,"")</f>
        <v>19.34731543624161</v>
      </c>
      <c r="AG65" s="2">
        <f>IFERROR((AH65-AH64)/AH64,"")</f>
        <v>0.030303030303030304</v>
      </c>
      <c r="AH65" s="1">
        <v>34</v>
      </c>
      <c r="AO65" s="2">
        <f>IFERROR((AP65-AP64)/AP64,"")</f>
        <v>0.022813688212927757</v>
      </c>
      <c r="AP65" s="1">
        <v>807</v>
      </c>
      <c r="AU65" s="3">
        <f>IFERROR(AP65/AH65,"")</f>
        <v>23.735294117647058</v>
      </c>
      <c r="AV65" s="1">
        <v>-11.744817927170867</v>
      </c>
      <c r="AW65" s="3">
        <f>IFERROR(D65/AP65,"")</f>
        <v>265.84138785625777</v>
      </c>
      <c r="AX65" s="1">
        <v>-102.51696334698266</v>
      </c>
      <c r="BV65" s="1">
        <v>11669</v>
      </c>
      <c r="BW65" s="1">
        <v>251</v>
      </c>
      <c r="BX65" s="1">
        <v>10429</v>
      </c>
      <c r="BY65" s="4">
        <v>50.2</v>
      </c>
      <c r="BZ65" s="4">
        <v>14.7</v>
      </c>
      <c r="CA65" s="1">
        <v>47</v>
      </c>
      <c r="CB65" s="5">
        <v>1.0456</v>
      </c>
      <c r="CC65" s="1">
        <v>7.107</v>
      </c>
      <c r="CD65" s="3">
        <v>0.4746</v>
      </c>
      <c r="CE65" s="1">
        <v>15</v>
      </c>
      <c r="CF65" s="1">
        <v>451</v>
      </c>
      <c r="CG65" s="1">
        <v>356</v>
      </c>
      <c r="CH65" s="1">
        <v>451</v>
      </c>
      <c r="CI65" s="1">
        <v>0</v>
      </c>
      <c r="CJ65" s="1">
        <v>356</v>
      </c>
      <c r="CO65" s="1">
        <v>317</v>
      </c>
      <c r="CP65" s="1">
        <v>1.86</v>
      </c>
      <c r="CW65" s="1">
        <v>8003</v>
      </c>
      <c r="CX65" s="1">
        <v>7507</v>
      </c>
      <c r="CY65" s="1">
        <v>7217</v>
      </c>
      <c r="CZ65" s="1">
        <v>6943</v>
      </c>
      <c r="DA65" s="1">
        <v>6741</v>
      </c>
      <c r="DH65" s="4">
        <f>IF(COUNT(DJ65,D65)=2,IFERROR(DJ65*100/D65,""),"")</f>
        <v>51.2</v>
      </c>
      <c r="DI65" s="1">
        <f>IF(COUNT(O65,DJ64)=2,O65*0.9+DJ64*0.015,"")</f>
        <v>6651</v>
      </c>
      <c r="DJ65" s="1">
        <f>IF(COUNT(DJ64,I65,O65,DL65,DI65)=5,DJ64+I65+O65-DL65-DI65,"")</f>
        <v>109834</v>
      </c>
      <c r="DK65" s="1">
        <f>IF(COUNT(DK64,DI65,DM65,DR65)=4,DK64+DI65-DM65-DR65,"")</f>
        <v>104700</v>
      </c>
      <c r="DL65" s="1">
        <f>IF(COUNT(DJ64,BZ65)=2,ROUND(DJ64*BZ65/1000,0),"")</f>
        <v>1564</v>
      </c>
      <c r="DM65" s="1">
        <v>844.9580297</v>
      </c>
      <c r="DO65" s="1">
        <v>-4312.95803</v>
      </c>
      <c r="DP65" s="1">
        <v>4339.95803</v>
      </c>
      <c r="DQ65" s="1">
        <v>-18322.6742</v>
      </c>
      <c r="DR65" s="1">
        <f>IF(COUNT(DI64)=1,ROUND(DI64*0.2,0),"")</f>
        <v>27</v>
      </c>
      <c r="DS65" s="1">
        <f>IF(COUNT(DS64,DR65,BZ65)=3,INT(DS64+DR65-(DS64*BZ65/1000)),"")</f>
        <v>13198</v>
      </c>
      <c r="DU65" t="str">
        <v/>
      </c>
    </row>
    <row r="66">
      <c r="A66">
        <v>1894</v>
      </c>
      <c r="B66" t="str">
        <v/>
      </c>
      <c r="C66" s="1">
        <f>A66</f>
        <v>1894</v>
      </c>
      <c r="D66" s="1">
        <v>222369</v>
      </c>
      <c r="E66" s="1">
        <f>IF(COUNT(D66,D65)=2,(D66-D65),"")</f>
        <v>7835</v>
      </c>
      <c r="F66" s="2">
        <f>IFERROR(E66/D65,"")</f>
        <v>0.03652101764755237</v>
      </c>
      <c r="G66" s="2">
        <f>IFERROR((E66-E65)/E65,"")</f>
        <v>-0.42275104987843515</v>
      </c>
      <c r="I66" s="1">
        <v>11183</v>
      </c>
      <c r="J66" s="1">
        <f>IF(COUNT(I58,M66)=2,I58*M66,"")</f>
        <v>9457</v>
      </c>
      <c r="K66" s="2">
        <f>IFERROR((I66-I65)/I65,"")</f>
        <v>0.04709737827715356</v>
      </c>
      <c r="L66" s="2">
        <f>IFERROR(J66/E66,"")</f>
        <v>1.2070197830248883</v>
      </c>
      <c r="M66" s="2">
        <f>IF(COUNT(M65)=1,M65-0.0002,"")</f>
        <v>1</v>
      </c>
      <c r="N66" s="2">
        <f>IF(COUNT(I58,J66)=2,IFERROR((I58-J66)/I58,""),"")</f>
        <v>0</v>
      </c>
      <c r="O66" s="1">
        <v>2224</v>
      </c>
      <c r="P66" s="2">
        <f>IFERROR((O66-O65)/O65,"")</f>
        <v>0.03682983682983683</v>
      </c>
      <c r="Q66" s="1">
        <f>IF(COUNT(O66,J66)=2,(O66+J66),"")</f>
        <v>11681</v>
      </c>
      <c r="R66" s="2">
        <v>-2.8834476003917726</v>
      </c>
      <c r="S66" s="1">
        <f>IF(COUNT(Q66,E66)=2,(Q66-E66),"")</f>
        <v>3846</v>
      </c>
      <c r="T66" s="2">
        <f>IFERROR((U66-U65)/U65,"")</f>
        <v>-0.2533557046979866</v>
      </c>
      <c r="U66" s="1">
        <v>445</v>
      </c>
      <c r="V66" s="2">
        <f>IFERROR(U66/D66,"")</f>
        <v>0.0020011782217845115</v>
      </c>
      <c r="W66" s="2">
        <f>IFERROR((X66-X65)/X65,"")</f>
        <v>0.38865299494512984</v>
      </c>
      <c r="X66" s="3">
        <f>IFERROR(O66/U66,"")</f>
        <v>4.997752808988764</v>
      </c>
      <c r="Y66" s="3">
        <f>IFERROR(E66/U66,"")</f>
        <v>17.60674157303371</v>
      </c>
      <c r="Z66" s="3">
        <f>IFERROR(Q66/U66,"")</f>
        <v>26.24943820224719</v>
      </c>
      <c r="AG66" s="2">
        <f>IFERROR((AH66-AH65)/AH65,"")</f>
        <v>0</v>
      </c>
      <c r="AH66" s="1">
        <v>34</v>
      </c>
      <c r="AO66" s="2">
        <f>IFERROR((AP66-AP65)/AP65,"")</f>
        <v>0.007434944237918215</v>
      </c>
      <c r="AP66" s="1">
        <v>813</v>
      </c>
      <c r="AU66" s="3">
        <f>IFERROR(AP66/AH66,"")</f>
        <v>23.91176470588235</v>
      </c>
      <c r="AV66" s="1">
        <v>-11.921288515406161</v>
      </c>
      <c r="AW66" s="3">
        <f>IFERROR(D66/AP66,"")</f>
        <v>273.51660516605165</v>
      </c>
      <c r="AX66" s="1">
        <v>-94.84174603718878</v>
      </c>
      <c r="BV66" s="1">
        <v>11779</v>
      </c>
      <c r="BW66" s="1">
        <v>260</v>
      </c>
      <c r="BX66" s="1">
        <v>10923</v>
      </c>
      <c r="BY66" s="4">
        <v>50</v>
      </c>
      <c r="BZ66" s="4">
        <v>13.9</v>
      </c>
      <c r="CA66" s="1">
        <v>47</v>
      </c>
      <c r="CB66" s="5">
        <v>1.0453</v>
      </c>
      <c r="CC66" s="1">
        <v>7.046</v>
      </c>
      <c r="CD66" s="3">
        <v>0.4765</v>
      </c>
      <c r="CE66" s="1">
        <v>15</v>
      </c>
      <c r="CF66" s="1">
        <v>457</v>
      </c>
      <c r="CG66" s="1">
        <v>356</v>
      </c>
      <c r="CH66" s="1">
        <v>457</v>
      </c>
      <c r="CI66" s="1">
        <v>0</v>
      </c>
      <c r="CJ66" s="1">
        <v>356</v>
      </c>
      <c r="CO66" s="1">
        <v>162</v>
      </c>
      <c r="CP66" s="1">
        <v>1.86</v>
      </c>
      <c r="CW66" s="1">
        <v>8491</v>
      </c>
      <c r="CX66" s="1">
        <v>8033</v>
      </c>
      <c r="CY66" s="1">
        <v>7536</v>
      </c>
      <c r="CZ66" s="1">
        <v>7247</v>
      </c>
      <c r="DA66" s="1">
        <v>6972</v>
      </c>
      <c r="DH66" s="4">
        <f>IF(COUNT(DJ66,D66)=2,IFERROR(DJ66*100/D66,""),"")</f>
        <v>50.5</v>
      </c>
      <c r="DI66" s="1">
        <f>IF(COUNT(O66,DJ65)=2,O66*0.9+DJ65*0.015,"")</f>
        <v>6893</v>
      </c>
      <c r="DJ66" s="1">
        <f>IF(COUNT(DJ65,I66,O66,DL66,DI66)=5,DJ65+I66+O66-DL66-DI66,"")</f>
        <v>112231</v>
      </c>
      <c r="DK66" s="1">
        <f>IF(COUNT(DK65,DI66,DM66,DR66)=4,DK65+DI66-DM66-DR66,"")</f>
        <v>110138</v>
      </c>
      <c r="DL66" s="1">
        <f>IF(COUNT(DJ65,BZ66)=2,ROUND(DJ65*BZ66/1000,0),"")</f>
        <v>1533</v>
      </c>
      <c r="DM66" s="1">
        <v>809.3623232</v>
      </c>
      <c r="DO66" s="1">
        <v>1601.637677</v>
      </c>
      <c r="DP66" s="1">
        <v>-1573.637677</v>
      </c>
      <c r="DQ66" s="1">
        <v>-19896.31188</v>
      </c>
      <c r="DR66" s="1">
        <f>IF(COUNT(DI65)=1,ROUND(DI65*0.2,0),"")</f>
        <v>28</v>
      </c>
      <c r="DS66" s="1">
        <f>IF(COUNT(DS65,DR66,BZ66)=3,INT(DS65+DR66-(DS65*BZ66/1000)),"")</f>
        <v>13042</v>
      </c>
      <c r="DU66" t="str">
        <v/>
      </c>
    </row>
    <row r="67">
      <c r="A67">
        <v>1895</v>
      </c>
      <c r="B67" t="str">
        <v/>
      </c>
      <c r="C67" s="1">
        <f>A67</f>
        <v>1895</v>
      </c>
      <c r="D67" s="1">
        <v>231116</v>
      </c>
      <c r="E67" s="1">
        <f>IF(COUNT(D67,D66)=2,(D67-D66),"")</f>
        <v>8747</v>
      </c>
      <c r="F67" s="2">
        <f>IFERROR(E67/D66,"")</f>
        <v>0.039335518889773304</v>
      </c>
      <c r="G67" s="2">
        <f>IFERROR((E67-E66)/E66,"")</f>
        <v>0.1164007657945118</v>
      </c>
      <c r="I67" s="1">
        <v>11539</v>
      </c>
      <c r="J67" s="1">
        <f>IF(COUNT(I59,M67)=2,I59*M67,"")</f>
        <v>9509</v>
      </c>
      <c r="K67" s="2">
        <f>IFERROR((I67-I66)/I66,"")</f>
        <v>0.031834033801305554</v>
      </c>
      <c r="L67" s="2">
        <f>IFERROR(J67/E67,"")</f>
        <v>1.0871155824854235</v>
      </c>
      <c r="M67" s="2">
        <f>IF(COUNT(M66)=1,M66-0.0002,"")</f>
        <v>1</v>
      </c>
      <c r="N67" s="2">
        <f>IF(COUNT(I59,J67)=2,IFERROR((I59-J67)/I59,""),"")</f>
        <v>0</v>
      </c>
      <c r="O67" s="1">
        <v>2311</v>
      </c>
      <c r="P67" s="2">
        <f>IFERROR((O67-O66)/O66,"")</f>
        <v>0.03911870503597122</v>
      </c>
      <c r="Q67" s="1">
        <f>IF(COUNT(O67,J67)=2,(O67+J67),"")</f>
        <v>11820</v>
      </c>
      <c r="R67" s="2">
        <v>-0.20098803952158087</v>
      </c>
      <c r="S67" s="1">
        <f>IF(COUNT(Q67,E67)=2,(Q67-E67),"")</f>
        <v>3073</v>
      </c>
      <c r="T67" s="2">
        <f>IFERROR((U67-U66)/U66,"")</f>
        <v>0.43820224719101125</v>
      </c>
      <c r="U67" s="1">
        <v>640</v>
      </c>
      <c r="V67" s="2">
        <f>IFERROR(U67/D67,"")</f>
        <v>0.002769172190588276</v>
      </c>
      <c r="W67" s="2">
        <f>IFERROR((X67-X66)/X66,"")</f>
        <v>-0.2774877754046763</v>
      </c>
      <c r="X67" s="3">
        <f>IFERROR(O67/U67,"")</f>
        <v>3.6109375</v>
      </c>
      <c r="Y67" s="3">
        <f>IFERROR(E67/U67,"")</f>
        <v>13.6671875</v>
      </c>
      <c r="Z67" s="3">
        <f>IFERROR(Q67/U67,"")</f>
        <v>18.46875</v>
      </c>
      <c r="AG67" s="2">
        <f>IFERROR((AH67-AH66)/AH66,"")</f>
        <v>0.08823529411764706</v>
      </c>
      <c r="AH67" s="1">
        <v>37</v>
      </c>
      <c r="AO67" s="2">
        <f>IFERROR((AP67-AP66)/AP66,"")</f>
        <v>0.02706027060270603</v>
      </c>
      <c r="AP67" s="1">
        <v>835</v>
      </c>
      <c r="AU67" s="3">
        <f>IFERROR(AP67/AH67,"")</f>
        <v>22.56756756756757</v>
      </c>
      <c r="AV67" s="1">
        <v>-10.577091377091378</v>
      </c>
      <c r="AW67" s="3">
        <f>IFERROR(D67/AP67,"")</f>
        <v>276.785628742515</v>
      </c>
      <c r="AX67" s="1">
        <v>-91.57272246072546</v>
      </c>
      <c r="BV67" s="1">
        <v>11921</v>
      </c>
      <c r="BW67" s="1">
        <v>270</v>
      </c>
      <c r="BX67" s="1">
        <v>11269</v>
      </c>
      <c r="BY67" s="4">
        <v>49.7</v>
      </c>
      <c r="BZ67" s="4">
        <v>13.2</v>
      </c>
      <c r="CA67" s="1">
        <v>47.1</v>
      </c>
      <c r="CB67" s="5">
        <v>1.0451</v>
      </c>
      <c r="CC67" s="1">
        <v>6.985</v>
      </c>
      <c r="CD67" s="3">
        <v>0.4784</v>
      </c>
      <c r="CE67" s="1">
        <v>15</v>
      </c>
      <c r="CF67" s="1">
        <v>479</v>
      </c>
      <c r="CG67" s="1">
        <v>356</v>
      </c>
      <c r="CH67" s="1">
        <v>479</v>
      </c>
      <c r="CI67" s="1">
        <v>0</v>
      </c>
      <c r="CJ67" s="1">
        <v>356</v>
      </c>
      <c r="CO67" s="1">
        <v>526</v>
      </c>
      <c r="CP67" s="1">
        <v>1.86</v>
      </c>
      <c r="CW67" s="1">
        <v>8858</v>
      </c>
      <c r="CX67" s="1">
        <v>8522</v>
      </c>
      <c r="CY67" s="1">
        <v>8064</v>
      </c>
      <c r="CZ67" s="1">
        <v>7567</v>
      </c>
      <c r="DA67" s="1">
        <v>7277</v>
      </c>
      <c r="DH67" s="4">
        <f>IF(COUNT(DJ67,D67)=2,IFERROR(DJ67*100/D67,""),"")</f>
        <v>49.9</v>
      </c>
      <c r="DI67" s="1">
        <f>IF(COUNT(O67,DJ66)=2,O67*0.9+DJ66*0.015,"")</f>
        <v>7165</v>
      </c>
      <c r="DJ67" s="1">
        <f>IF(COUNT(DJ66,I67,O67,DL67,DI67)=5,DJ66+I67+O67-DL67-DI67,"")</f>
        <v>115267</v>
      </c>
      <c r="DK67" s="1">
        <f>IF(COUNT(DK66,DI67,DM67,DR67)=4,DK66+DI67-DM67-DR67,"")</f>
        <v>115849</v>
      </c>
      <c r="DL67" s="1">
        <f>IF(COUNT(DJ66,BZ67)=2,ROUND(DJ66*BZ67/1000,0),"")</f>
        <v>1494</v>
      </c>
      <c r="DM67" s="1">
        <v>768.5642763</v>
      </c>
      <c r="DO67" s="1">
        <v>911.4357237</v>
      </c>
      <c r="DP67" s="1">
        <v>-882.4357237</v>
      </c>
      <c r="DQ67" s="1">
        <v>-20778.7476</v>
      </c>
      <c r="DR67" s="1">
        <f>IF(COUNT(DI66)=1,ROUND(DI66*0.2,0),"")</f>
        <v>29</v>
      </c>
      <c r="DS67" s="1">
        <f>IF(COUNT(DS66,DR67,BZ67)=3,INT(DS66+DR67-(DS66*BZ67/1000)),"")</f>
        <v>12898</v>
      </c>
      <c r="DU67" t="str">
        <v/>
      </c>
    </row>
    <row r="68">
      <c r="A68">
        <v>1896</v>
      </c>
      <c r="B68" t="str">
        <v/>
      </c>
      <c r="C68" s="1">
        <f>A68</f>
        <v>1896</v>
      </c>
      <c r="D68" s="1">
        <v>241427</v>
      </c>
      <c r="E68" s="1">
        <f>IF(COUNT(D68,D67)=2,(D68-D67),"")</f>
        <v>10311</v>
      </c>
      <c r="F68" s="2">
        <f>IFERROR(E68/D67,"")</f>
        <v>0.0446139600893058</v>
      </c>
      <c r="G68" s="2">
        <f>IFERROR((E68-E67)/E67,"")</f>
        <v>0.17880416142677488</v>
      </c>
      <c r="I68" s="1">
        <v>11954</v>
      </c>
      <c r="J68" s="1">
        <f>IF(COUNT(I60,M68)=2,I60*M68,"")</f>
        <v>9610</v>
      </c>
      <c r="K68" s="2">
        <f>IFERROR((I68-I67)/I67,"")</f>
        <v>0.03596498830054597</v>
      </c>
      <c r="L68" s="2">
        <f>IFERROR(J68/E68,"")</f>
        <v>0.9320143536029483</v>
      </c>
      <c r="M68" s="2">
        <f>IF(COUNT(M67)=1,M67-0.0002,"")</f>
        <v>0.9927685950413223</v>
      </c>
      <c r="N68" s="2">
        <f>IF(COUNT(I60,J68)=2,IFERROR((I60-J68)/I60,""),"")</f>
        <v>0.007231404958677686</v>
      </c>
      <c r="O68" s="1">
        <v>2414</v>
      </c>
      <c r="P68" s="2">
        <f>IFERROR((O68-O67)/O67,"")</f>
        <v>0.044569450454348764</v>
      </c>
      <c r="Q68" s="1">
        <f>IF(COUNT(O68,J68)=2,(O68+J68),"")</f>
        <v>12024</v>
      </c>
      <c r="R68" s="2">
        <v>-0.4425642694435405</v>
      </c>
      <c r="S68" s="1">
        <f>IF(COUNT(Q68,E68)=2,(Q68-E68),"")</f>
        <v>1713</v>
      </c>
      <c r="T68" s="2">
        <f>IFERROR((U68-U67)/U67,"")</f>
        <v>0.8484375</v>
      </c>
      <c r="U68" s="1">
        <v>1183</v>
      </c>
      <c r="V68" s="2">
        <f>IFERROR(U68/D68,"")</f>
        <v>0.004900031893698717</v>
      </c>
      <c r="W68" s="2">
        <f>IFERROR((X68-X67)/X67,"")</f>
        <v>-0.43489057625462113</v>
      </c>
      <c r="X68" s="3">
        <f>IFERROR(O68/U68,"")</f>
        <v>2.040574809805579</v>
      </c>
      <c r="Y68" s="3">
        <f>IFERROR(E68/U68,"")</f>
        <v>8.715976331360947</v>
      </c>
      <c r="Z68" s="3">
        <f>IFERROR(Q68/U68,"")</f>
        <v>10.16398985629755</v>
      </c>
      <c r="AG68" s="2">
        <f>IFERROR((AH68-AH67)/AH67,"")</f>
        <v>0</v>
      </c>
      <c r="AH68" s="1">
        <v>37</v>
      </c>
      <c r="AO68" s="2">
        <f>IFERROR((AP68-AP67)/AP67,"")</f>
        <v>0.0023952095808383233</v>
      </c>
      <c r="AP68" s="1">
        <v>837</v>
      </c>
      <c r="AU68" s="3">
        <f>IFERROR(AP68/AH68,"")</f>
        <v>22.62162162162162</v>
      </c>
      <c r="AV68" s="1">
        <v>-10.63114543114543</v>
      </c>
      <c r="AW68" s="3">
        <f>IFERROR(D68/AP68,"")</f>
        <v>288.44324970131424</v>
      </c>
      <c r="AX68" s="1">
        <v>-79.91510150192619</v>
      </c>
      <c r="BV68" s="1">
        <v>12197</v>
      </c>
      <c r="BW68" s="1">
        <v>282</v>
      </c>
      <c r="BX68" s="1">
        <v>11672</v>
      </c>
      <c r="BY68" s="4">
        <v>49.4</v>
      </c>
      <c r="BZ68" s="4">
        <v>12.8</v>
      </c>
      <c r="CA68" s="1">
        <v>47.1</v>
      </c>
      <c r="CB68" s="5">
        <v>1.0449</v>
      </c>
      <c r="CC68" s="1">
        <v>6.924</v>
      </c>
      <c r="CD68" s="3">
        <v>0.4803</v>
      </c>
      <c r="CE68" s="1">
        <v>17</v>
      </c>
      <c r="CF68" s="1">
        <v>489</v>
      </c>
      <c r="CG68" s="1">
        <v>348</v>
      </c>
      <c r="CH68" s="1">
        <v>489</v>
      </c>
      <c r="CI68" s="1">
        <v>0</v>
      </c>
      <c r="CJ68" s="1">
        <v>348</v>
      </c>
      <c r="CO68" s="1">
        <v>746</v>
      </c>
      <c r="CP68" s="1">
        <v>1.86</v>
      </c>
      <c r="CW68" s="1">
        <v>9066</v>
      </c>
      <c r="CX68" s="1">
        <v>8890</v>
      </c>
      <c r="CY68" s="1">
        <v>8554</v>
      </c>
      <c r="CZ68" s="1">
        <v>8096</v>
      </c>
      <c r="DA68" s="1">
        <v>7599</v>
      </c>
      <c r="DH68" s="4">
        <f>IF(COUNT(DJ68,D68)=2,IFERROR(DJ68*100/D68,""),"")</f>
        <v>49.5</v>
      </c>
      <c r="DI68" s="1">
        <f>IF(COUNT(O68,DJ67)=2,O68*0.9+DJ67*0.015,"")</f>
        <v>7484</v>
      </c>
      <c r="DJ68" s="1">
        <f>IF(COUNT(DJ67,I68,O68,DL68,DI68)=5,DJ67+I68+O68-DL68-DI68,"")</f>
        <v>119577</v>
      </c>
      <c r="DK68" s="1">
        <f>IF(COUNT(DK67,DI68,DM68,DR68)=4,DK67+DI68-DM68-DR68,"")</f>
        <v>121850</v>
      </c>
      <c r="DL68" s="1">
        <f>IF(COUNT(DJ67,BZ68)=2,ROUND(DJ67*BZ68/1000,0),"")</f>
        <v>1497</v>
      </c>
      <c r="DM68" s="1">
        <v>814.0073811</v>
      </c>
      <c r="DO68" s="1">
        <v>-425.0073811</v>
      </c>
      <c r="DP68" s="1">
        <v>456.0073811</v>
      </c>
      <c r="DQ68" s="1">
        <v>-20322.74022</v>
      </c>
      <c r="DR68" s="1">
        <f>IF(COUNT(DI67)=1,ROUND(DI67*0.2,0),"")</f>
        <v>31</v>
      </c>
      <c r="DS68" s="1">
        <f>IF(COUNT(DS67,DR68,BZ68)=3,INT(DS67+DR68-(DS67*BZ68/1000)),"")</f>
        <v>12763</v>
      </c>
      <c r="DU68" t="str">
        <v/>
      </c>
    </row>
    <row r="69">
      <c r="A69">
        <v>1897</v>
      </c>
      <c r="B69" t="str">
        <v/>
      </c>
      <c r="C69" s="1">
        <f>A69</f>
        <v>1897</v>
      </c>
      <c r="D69" s="1">
        <v>255736</v>
      </c>
      <c r="E69" s="1">
        <f>IF(COUNT(D69,D68)=2,(D69-D68),"")</f>
        <v>14309</v>
      </c>
      <c r="F69" s="2">
        <f>IFERROR(E69/D68,"")</f>
        <v>0.05926843310814449</v>
      </c>
      <c r="G69" s="2">
        <f>IFERROR((E69-E68)/E68,"")</f>
        <v>0.38774124721171566</v>
      </c>
      <c r="I69" s="1">
        <v>12504</v>
      </c>
      <c r="J69" s="1">
        <f>IF(COUNT(I61,M69)=2,I61*M69,"")</f>
        <v>9718</v>
      </c>
      <c r="K69" s="2">
        <f>IFERROR((I69-I68)/I68,"")</f>
        <v>0.04600970386481512</v>
      </c>
      <c r="L69" s="2">
        <f>IFERROR(J69/E69,"")</f>
        <v>0.6791529806415543</v>
      </c>
      <c r="M69" s="2">
        <f>IF(COUNT(M68)=1,M68-0.0002,"")</f>
        <v>1</v>
      </c>
      <c r="N69" s="2">
        <f>IF(COUNT(I61,J69)=2,IFERROR((I61-J69)/I61,""),"")</f>
        <v>0</v>
      </c>
      <c r="O69" s="1">
        <v>2557</v>
      </c>
      <c r="P69" s="2">
        <f>IFERROR((O69-O68)/O68,"")</f>
        <v>0.05923777961888981</v>
      </c>
      <c r="Q69" s="1">
        <f>IF(COUNT(O69,J69)=2,(O69+J69),"")</f>
        <v>12275</v>
      </c>
      <c r="R69" s="2">
        <v>-2.1873905429071803</v>
      </c>
      <c r="S69" s="1">
        <f>IF(COUNT(Q69,E69)=2,(Q69-E69),"")</f>
        <v>-2034</v>
      </c>
      <c r="T69" s="2">
        <f>IFERROR((U69-U68)/U68,"")</f>
        <v>0.31107354184277264</v>
      </c>
      <c r="U69" s="1">
        <v>1551</v>
      </c>
      <c r="V69" s="2">
        <f>IFERROR(U69/D69,"")</f>
        <v>0.006064848124628523</v>
      </c>
      <c r="W69" s="2">
        <f>IFERROR((X69-X68)/X68,"")</f>
        <v>-0.19208362779552116</v>
      </c>
      <c r="X69" s="3">
        <f>IFERROR(O69/U69,"")</f>
        <v>1.6486137975499677</v>
      </c>
      <c r="Y69" s="3">
        <f>IFERROR(E69/U69,"")</f>
        <v>9.225660863958737</v>
      </c>
      <c r="Z69" s="3">
        <f>IFERROR(Q69/U69,"")</f>
        <v>7.91424887169568</v>
      </c>
      <c r="AG69" s="2">
        <f>IFERROR((AH69-AH68)/AH68,"")</f>
        <v>0</v>
      </c>
      <c r="AH69" s="1">
        <v>37</v>
      </c>
      <c r="AO69" s="2">
        <f>IFERROR((AP69-AP68)/AP68,"")</f>
        <v>0.035842293906810034</v>
      </c>
      <c r="AP69" s="1">
        <v>867</v>
      </c>
      <c r="AU69" s="3">
        <f>IFERROR(AP69/AH69,"")</f>
        <v>23.43243243243243</v>
      </c>
      <c r="AV69" s="1">
        <v>-11.441956241956241</v>
      </c>
      <c r="AW69" s="3">
        <f>IFERROR(D69/AP69,"")</f>
        <v>294.9665513264129</v>
      </c>
      <c r="AX69" s="1">
        <v>-73.39179987682752</v>
      </c>
      <c r="BV69" s="1">
        <v>12383</v>
      </c>
      <c r="BW69" s="1">
        <v>299</v>
      </c>
      <c r="BX69" s="1">
        <v>12205</v>
      </c>
      <c r="BY69" s="4">
        <v>49.1</v>
      </c>
      <c r="BZ69" s="4">
        <v>12.6</v>
      </c>
      <c r="CA69" s="1">
        <v>47.2</v>
      </c>
      <c r="CB69" s="5">
        <v>1.0445</v>
      </c>
      <c r="CC69" s="1">
        <v>6.863</v>
      </c>
      <c r="CD69" s="3">
        <v>0.4822</v>
      </c>
      <c r="CE69" s="1">
        <v>18</v>
      </c>
      <c r="CF69" s="1">
        <v>493</v>
      </c>
      <c r="CG69" s="1">
        <v>374</v>
      </c>
      <c r="CH69" s="1">
        <v>493</v>
      </c>
      <c r="CI69" s="1">
        <v>0</v>
      </c>
      <c r="CJ69" s="1">
        <v>374</v>
      </c>
      <c r="CO69" s="1">
        <v>922</v>
      </c>
      <c r="CP69" s="1">
        <v>1.86</v>
      </c>
      <c r="CW69" s="1">
        <v>9231</v>
      </c>
      <c r="CX69" s="1">
        <v>9100</v>
      </c>
      <c r="CY69" s="1">
        <v>8924</v>
      </c>
      <c r="CZ69" s="1">
        <v>8588</v>
      </c>
      <c r="DA69" s="1">
        <v>8130</v>
      </c>
      <c r="DH69" s="4">
        <f>IF(COUNT(DJ69,D69)=2,IFERROR(DJ69*100/D69,""),"")</f>
        <v>49.9</v>
      </c>
      <c r="DI69" s="1">
        <f>IF(COUNT(O69,DJ68)=2,O69*0.9+DJ68*0.015,"")</f>
        <v>7928</v>
      </c>
      <c r="DJ69" s="1">
        <f>IF(COUNT(DJ68,I69,O69,DL69,DI69)=5,DJ68+I69+O69-DL69-DI69,"")</f>
        <v>127493</v>
      </c>
      <c r="DK69" s="1">
        <f>IF(COUNT(DK68,DI69,DM69,DR69)=4,DK68+DI69-DM69-DR69,"")</f>
        <v>128243</v>
      </c>
      <c r="DL69" s="1">
        <f>IF(COUNT(DJ68,BZ69)=2,ROUND(DJ68*BZ69/1000,0),"")</f>
        <v>1563</v>
      </c>
      <c r="DM69" s="1">
        <v>864.4710904</v>
      </c>
      <c r="DO69" s="1">
        <v>-4353.47109</v>
      </c>
      <c r="DP69" s="1">
        <v>4385.47109</v>
      </c>
      <c r="DQ69" s="1">
        <v>-15937.26913</v>
      </c>
      <c r="DR69" s="1">
        <f>IF(COUNT(DI68)=1,ROUND(DI68*0.2,0),"")</f>
        <v>32</v>
      </c>
      <c r="DS69" s="1">
        <f>IF(COUNT(DS68,DR69,BZ69)=3,INT(DS68+DR69-(DS68*BZ69/1000)),"")</f>
        <v>12634</v>
      </c>
      <c r="DU69" t="str">
        <v/>
      </c>
    </row>
    <row r="70">
      <c r="A70">
        <v>1898</v>
      </c>
      <c r="B70" t="str">
        <v/>
      </c>
      <c r="C70" s="1">
        <f>A70</f>
        <v>1898</v>
      </c>
      <c r="D70" s="1">
        <v>267251</v>
      </c>
      <c r="E70" s="1">
        <f>IF(COUNT(D70,D69)=2,(D70-D69),"")</f>
        <v>11515</v>
      </c>
      <c r="F70" s="2">
        <f>IFERROR(E70/D69,"")</f>
        <v>0.04502690274345419</v>
      </c>
      <c r="G70" s="2">
        <f>IFERROR((E70-E69)/E69,"")</f>
        <v>-0.1952617233908729</v>
      </c>
      <c r="I70" s="1">
        <v>13074</v>
      </c>
      <c r="J70" s="1">
        <f>IF(COUNT(I62,M70)=2,I62*M70,"")</f>
        <v>9709</v>
      </c>
      <c r="K70" s="2">
        <f>IFERROR((I70-I69)/I69,"")</f>
        <v>0.04558541266794626</v>
      </c>
      <c r="L70" s="2">
        <f>IFERROR(J70/E70,"")</f>
        <v>0.843161094224924</v>
      </c>
      <c r="M70" s="2">
        <f>IF(COUNT(M69)=1,M69-0.0002,"")</f>
        <v>1</v>
      </c>
      <c r="N70" s="2">
        <f>IF(COUNT(I62,J70)=2,IFERROR((I62-J70)/I62,""),"")</f>
        <v>0</v>
      </c>
      <c r="O70" s="1">
        <v>2673</v>
      </c>
      <c r="P70" s="2">
        <f>IFERROR((O70-O69)/O69,"")</f>
        <v>0.04536566288619476</v>
      </c>
      <c r="Q70" s="1">
        <f>IF(COUNT(O70,J70)=2,(O70+J70),"")</f>
        <v>12382</v>
      </c>
      <c r="R70" s="2">
        <v>-1.4262536873156342</v>
      </c>
      <c r="S70" s="1">
        <f>IF(COUNT(Q70,E70)=2,(Q70-E70),"")</f>
        <v>867</v>
      </c>
      <c r="T70" s="2">
        <f>IFERROR((U70-U69)/U69,"")</f>
        <v>0.11798839458413926</v>
      </c>
      <c r="U70" s="1">
        <v>1734</v>
      </c>
      <c r="V70" s="2">
        <f>IFERROR(U70/D70,"")</f>
        <v>0.006488282550860427</v>
      </c>
      <c r="W70" s="2">
        <f>IFERROR((X70-X69)/X69,"")</f>
        <v>-0.06495839496165624</v>
      </c>
      <c r="X70" s="3">
        <f>IFERROR(O70/U70,"")</f>
        <v>1.541522491349481</v>
      </c>
      <c r="Y70" s="3">
        <f>IFERROR(E70/U70,"")</f>
        <v>6.640715109573241</v>
      </c>
      <c r="Z70" s="3">
        <f>IFERROR(Q70/U70,"")</f>
        <v>7.140715109573241</v>
      </c>
      <c r="AG70" s="2">
        <f>IFERROR((AH70-AH69)/AH69,"")</f>
        <v>0.08108108108108109</v>
      </c>
      <c r="AH70" s="1">
        <v>40</v>
      </c>
      <c r="AO70" s="2">
        <f>IFERROR((AP70-AP69)/AP69,"")</f>
        <v>0.05767012687427912</v>
      </c>
      <c r="AP70" s="1">
        <v>917</v>
      </c>
      <c r="AU70" s="3">
        <f>IFERROR(AP70/AH70,"")</f>
        <v>22.925</v>
      </c>
      <c r="AV70" s="1">
        <v>-10.93452380952381</v>
      </c>
      <c r="AW70" s="3">
        <f>IFERROR(D70/AP70,"")</f>
        <v>291.4405670665213</v>
      </c>
      <c r="AX70" s="1">
        <v>-76.91778413671915</v>
      </c>
      <c r="BV70" s="1">
        <v>12494</v>
      </c>
      <c r="BW70" s="1">
        <v>313</v>
      </c>
      <c r="BX70" s="1">
        <v>12761</v>
      </c>
      <c r="BY70" s="4">
        <v>48.8</v>
      </c>
      <c r="BZ70" s="4">
        <v>12.3</v>
      </c>
      <c r="CA70" s="1">
        <v>47.2</v>
      </c>
      <c r="CB70" s="5">
        <v>1.0441</v>
      </c>
      <c r="CC70" s="1">
        <v>6.802</v>
      </c>
      <c r="CD70" s="3">
        <v>0.4842</v>
      </c>
      <c r="CE70" s="1">
        <v>20</v>
      </c>
      <c r="CF70" s="1">
        <v>516</v>
      </c>
      <c r="CG70" s="1">
        <v>401</v>
      </c>
      <c r="CH70" s="1">
        <v>516</v>
      </c>
      <c r="CI70" s="1">
        <v>0</v>
      </c>
      <c r="CJ70" s="1">
        <v>401</v>
      </c>
      <c r="CO70" s="1">
        <v>943</v>
      </c>
      <c r="CP70" s="1">
        <v>1.86</v>
      </c>
      <c r="CW70" s="1">
        <v>9374</v>
      </c>
      <c r="CX70" s="1">
        <v>9267</v>
      </c>
      <c r="CY70" s="1">
        <v>9136</v>
      </c>
      <c r="CZ70" s="1">
        <v>8960</v>
      </c>
      <c r="DA70" s="1">
        <v>8623</v>
      </c>
      <c r="DH70" s="4">
        <f>IF(COUNT(DJ70,D70)=2,IFERROR(DJ70*100/D70,""),"")</f>
        <v>49.5</v>
      </c>
      <c r="DI70" s="1">
        <f>IF(COUNT(O70,DJ69)=2,O70*0.9+DJ69*0.015,"")</f>
        <v>8285</v>
      </c>
      <c r="DJ70" s="1">
        <f>IF(COUNT(DJ69,I70,O70,DL70,DI70)=5,DJ69+I70+O70-DL70-DI70,"")</f>
        <v>132300</v>
      </c>
      <c r="DK70" s="1">
        <f>IF(COUNT(DK69,DI70,DM70,DR70)=4,DK69+DI70-DM70-DR70,"")</f>
        <v>134951</v>
      </c>
      <c r="DL70" s="1">
        <f>IF(COUNT(DJ69,BZ70)=2,ROUND(DJ69*BZ70/1000,0),"")</f>
        <v>1592</v>
      </c>
      <c r="DM70" s="1">
        <v>876.1755534</v>
      </c>
      <c r="DO70" s="1">
        <v>-1489.175553</v>
      </c>
      <c r="DP70" s="1">
        <v>1523.175553</v>
      </c>
      <c r="DQ70" s="1">
        <v>-14414.09358</v>
      </c>
      <c r="DR70" s="1">
        <f>IF(COUNT(DI69)=1,ROUND(DI69*0.2,0),"")</f>
        <v>34</v>
      </c>
      <c r="DS70" s="1">
        <f>IF(COUNT(DS69,DR70,BZ70)=3,INT(DS69+DR70-(DS69*BZ70/1000)),"")</f>
        <v>12512</v>
      </c>
      <c r="DU70" t="str">
        <v/>
      </c>
    </row>
    <row r="71">
      <c r="A71">
        <v>1899</v>
      </c>
      <c r="B71" t="str">
        <v/>
      </c>
      <c r="C71" s="1">
        <f>A71</f>
        <v>1899</v>
      </c>
      <c r="D71" s="1">
        <v>271681</v>
      </c>
      <c r="E71" s="1">
        <f>IF(COUNT(D71,D70)=2,(D71-D70),"")</f>
        <v>4430</v>
      </c>
      <c r="F71" s="2">
        <f>IFERROR(E71/D70,"")</f>
        <v>0.016576177451160145</v>
      </c>
      <c r="G71" s="2">
        <f>IFERROR((E71-E70)/E70,"")</f>
        <v>-0.6152844116369952</v>
      </c>
      <c r="I71" s="1">
        <v>13387</v>
      </c>
      <c r="J71" s="1">
        <f>IF(COUNT(I63,M71)=2,I63*M71,"")</f>
        <v>9821</v>
      </c>
      <c r="K71" s="2">
        <f>IFERROR((I71-I70)/I70,"")</f>
        <v>0.023940645556065475</v>
      </c>
      <c r="L71" s="2">
        <f>IFERROR(J71/E71,"")</f>
        <v>2.2169300225733632</v>
      </c>
      <c r="M71" s="2">
        <f>IF(COUNT(M70)=1,M70-0.0002,"")</f>
        <v>0.9846601163023863</v>
      </c>
      <c r="N71" s="2">
        <f>IF(COUNT(I63,J71)=2,IFERROR((I63-J71)/I63,""),"")</f>
        <v>0.015339883697613795</v>
      </c>
      <c r="O71" s="1">
        <v>2717</v>
      </c>
      <c r="P71" s="2">
        <f>IFERROR((O71-O70)/O70,"")</f>
        <v>0.01646090534979424</v>
      </c>
      <c r="Q71" s="1">
        <f>IF(COUNT(O71,J71)=2,(O71+J71),"")</f>
        <v>12538</v>
      </c>
      <c r="R71" s="2">
        <v>8.351787773933102</v>
      </c>
      <c r="S71" s="1">
        <f>IF(COUNT(Q71,E71)=2,(Q71-E71),"")</f>
        <v>8108</v>
      </c>
      <c r="T71" s="2">
        <f>IFERROR((U71-U70)/U70,"")</f>
        <v>0.07381776239907728</v>
      </c>
      <c r="U71" s="1">
        <v>1862</v>
      </c>
      <c r="V71" s="2">
        <f>IFERROR(U71/D71,"")</f>
        <v>0.006853626127701237</v>
      </c>
      <c r="W71" s="2">
        <f>IFERROR((X71-X70)/X70,"")</f>
        <v>-0.05341395817586295</v>
      </c>
      <c r="X71" s="3">
        <f>IFERROR(O71/U71,"")</f>
        <v>1.4591836734693877</v>
      </c>
      <c r="Y71" s="3">
        <f>IFERROR(E71/U71,"")</f>
        <v>2.3791621911922665</v>
      </c>
      <c r="Z71" s="3">
        <f>IFERROR(Q71/U71,"")</f>
        <v>6.733619763694952</v>
      </c>
      <c r="AG71" s="2">
        <f>IFERROR((AH71-AH70)/AH70,"")</f>
        <v>0</v>
      </c>
      <c r="AH71" s="1">
        <v>40</v>
      </c>
      <c r="AO71" s="2">
        <f>IFERROR((AP71-AP70)/AP70,"")</f>
        <v>0.0010905125408942203</v>
      </c>
      <c r="AP71" s="1">
        <v>918</v>
      </c>
      <c r="AU71" s="3">
        <f>IFERROR(AP71/AH71,"")</f>
        <v>22.95</v>
      </c>
      <c r="AV71" s="1">
        <v>-10.959523809523809</v>
      </c>
      <c r="AW71" s="3">
        <f>IFERROR(D71/AP71,"")</f>
        <v>295.9488017429194</v>
      </c>
      <c r="AX71" s="1">
        <v>-72.40954946032105</v>
      </c>
      <c r="BV71" s="1">
        <v>12804</v>
      </c>
      <c r="BW71" s="1">
        <v>318</v>
      </c>
      <c r="BX71" s="1">
        <v>13069</v>
      </c>
      <c r="BY71" s="4">
        <v>48.5</v>
      </c>
      <c r="BZ71" s="4">
        <v>12.3</v>
      </c>
      <c r="CA71" s="1">
        <v>47.3</v>
      </c>
      <c r="CB71" s="5">
        <v>1.0437</v>
      </c>
      <c r="CC71" s="1">
        <v>6.741</v>
      </c>
      <c r="CD71" s="3">
        <v>0.4861</v>
      </c>
      <c r="CE71" s="1">
        <v>20</v>
      </c>
      <c r="CF71" s="1">
        <v>506</v>
      </c>
      <c r="CG71" s="1">
        <v>412</v>
      </c>
      <c r="CH71" s="1">
        <v>506</v>
      </c>
      <c r="CI71" s="1">
        <v>0</v>
      </c>
      <c r="CJ71" s="1">
        <v>412</v>
      </c>
      <c r="CO71" s="1">
        <v>1059</v>
      </c>
      <c r="CP71" s="1">
        <v>1.86</v>
      </c>
      <c r="CW71" s="1">
        <v>9568</v>
      </c>
      <c r="CX71" s="1">
        <v>9410</v>
      </c>
      <c r="CY71" s="1">
        <v>9303</v>
      </c>
      <c r="CZ71" s="1">
        <v>9172</v>
      </c>
      <c r="DA71" s="1">
        <v>8996</v>
      </c>
      <c r="DH71" s="4">
        <f>IF(COUNT(DJ71,D71)=2,IFERROR(DJ71*100/D71,""),"")</f>
        <v>47.8</v>
      </c>
      <c r="DI71" s="1">
        <f>IF(COUNT(O71,DJ70)=2,O71*0.9+DJ70*0.015,"")</f>
        <v>8422</v>
      </c>
      <c r="DJ71" s="1">
        <f>IF(COUNT(DJ70,I71,O71,DL71,DI71)=5,DJ70+I71+O71-DL71-DI71,"")</f>
        <v>129968</v>
      </c>
      <c r="DK71" s="1">
        <f>IF(COUNT(DK70,DI71,DM71,DR71)=4,DK70+DI71-DM71-DR71,"")</f>
        <v>141713</v>
      </c>
      <c r="DL71" s="1">
        <f>IF(COUNT(DJ70,BZ71)=2,ROUND(DJ70*BZ71/1000,0),"")</f>
        <v>1584</v>
      </c>
      <c r="DM71" s="1">
        <v>934.2094275</v>
      </c>
      <c r="DO71" s="1">
        <v>5855.790573</v>
      </c>
      <c r="DP71" s="1">
        <v>-5820.790573</v>
      </c>
      <c r="DQ71" s="1">
        <v>-20234.88415</v>
      </c>
      <c r="DR71" s="1">
        <f>IF(COUNT(DI70)=1,ROUND(DI70*0.2,0),"")</f>
        <v>35</v>
      </c>
      <c r="DS71" s="1">
        <f>IF(COUNT(DS70,DR71,BZ71)=3,INT(DS70+DR71-(DS70*BZ71/1000)),"")</f>
        <v>12393</v>
      </c>
      <c r="DU71" t="str">
        <v/>
      </c>
    </row>
    <row r="72">
      <c r="A72">
        <v>1900</v>
      </c>
      <c r="B72" t="str">
        <v/>
      </c>
      <c r="C72" s="1">
        <f>A72</f>
        <v>1900</v>
      </c>
      <c r="D72" s="1">
        <v>283765</v>
      </c>
      <c r="E72" s="1">
        <f>IF(COUNT(D72,D71)=2,(D72-D71),"")</f>
        <v>12084</v>
      </c>
      <c r="F72" s="2">
        <f>IFERROR(E72/D71,"")</f>
        <v>0.0444786348695713</v>
      </c>
      <c r="G72" s="2">
        <f>IFERROR((E72-E71)/E71,"")</f>
        <v>1.727765237020316</v>
      </c>
      <c r="I72" s="1">
        <v>13718</v>
      </c>
      <c r="J72" s="1">
        <f>IF(COUNT(I64,M72)=2,I64*M72,"")</f>
        <v>10087</v>
      </c>
      <c r="K72" s="2">
        <f>IFERROR((I72-I71)/I71,"")</f>
        <v>0.024725479943228504</v>
      </c>
      <c r="L72" s="2">
        <f>IFERROR(J72/E72,"")</f>
        <v>0.8347401522674611</v>
      </c>
      <c r="M72" s="2">
        <f>IF(COUNT(M71)=1,M71-0.0002,"")</f>
        <v>0.982755261106781</v>
      </c>
      <c r="N72" s="2">
        <f>IF(COUNT(I64,J72)=2,IFERROR((I64-J72)/I64,""),"")</f>
        <v>0.01724473889321902</v>
      </c>
      <c r="O72" s="1">
        <v>2838</v>
      </c>
      <c r="P72" s="2">
        <f>IFERROR((O72-O71)/O71,"")</f>
        <v>0.044534412955465584</v>
      </c>
      <c r="Q72" s="1">
        <f>IF(COUNT(O72,J72)=2,(O72+J72),"")</f>
        <v>12925</v>
      </c>
      <c r="R72" s="2">
        <v>-0.896275283670449</v>
      </c>
      <c r="S72" s="1">
        <f>IF(COUNT(Q72,E72)=2,(Q72-E72),"")</f>
        <v>841</v>
      </c>
      <c r="T72" s="2">
        <f>IFERROR((U72-U71)/U71,"")</f>
        <v>-0.07357679914070892</v>
      </c>
      <c r="U72" s="1">
        <v>1725</v>
      </c>
      <c r="V72" s="2">
        <f>IFERROR(U72/D72,"")</f>
        <v>0.006078973798741917</v>
      </c>
      <c r="W72" s="2">
        <f>IFERROR((X72-X71)/X71,"")</f>
        <v>0.1274916387959866</v>
      </c>
      <c r="X72" s="3">
        <f>IFERROR(O72/U72,"")</f>
        <v>1.6452173913043477</v>
      </c>
      <c r="Y72" s="3">
        <f>IFERROR(E72/U72,"")</f>
        <v>7.005217391304348</v>
      </c>
      <c r="Z72" s="3">
        <f>IFERROR(Q72/U72,"")</f>
        <v>7.492753623188406</v>
      </c>
      <c r="AG72" s="2">
        <f>IFERROR((AH72-AH71)/AH71,"")</f>
        <v>0.075</v>
      </c>
      <c r="AH72" s="1">
        <v>43</v>
      </c>
      <c r="AO72" s="2">
        <f>IFERROR((AP72-AP71)/AP71,"")</f>
        <v>0.05337690631808279</v>
      </c>
      <c r="AP72" s="1">
        <v>967</v>
      </c>
      <c r="AU72" s="3">
        <f>IFERROR(AP72/AH72,"")</f>
        <v>22.488372093023255</v>
      </c>
      <c r="AV72" s="1">
        <v>-10.497895902547064</v>
      </c>
      <c r="AW72" s="3">
        <f>IFERROR(D72/AP72,"")</f>
        <v>293.4488107549121</v>
      </c>
      <c r="AX72" s="1">
        <v>-74.90954044832836</v>
      </c>
      <c r="BV72" s="1">
        <v>13219</v>
      </c>
      <c r="BW72" s="1">
        <v>332</v>
      </c>
      <c r="BX72" s="1">
        <v>13386</v>
      </c>
      <c r="BY72" s="4">
        <v>48.2</v>
      </c>
      <c r="BZ72" s="4">
        <v>11.8</v>
      </c>
      <c r="CA72" s="1">
        <v>47.3</v>
      </c>
      <c r="CB72" s="5">
        <v>1.0433</v>
      </c>
      <c r="CC72" s="1">
        <v>6.68</v>
      </c>
      <c r="CD72" s="3">
        <v>0.488</v>
      </c>
      <c r="CE72" s="1">
        <v>20</v>
      </c>
      <c r="CF72" s="1">
        <v>529</v>
      </c>
      <c r="CG72" s="1">
        <v>438</v>
      </c>
      <c r="CH72" s="1">
        <v>529</v>
      </c>
      <c r="CI72" s="1">
        <v>0</v>
      </c>
      <c r="CJ72" s="1">
        <v>438</v>
      </c>
      <c r="CK72" s="1">
        <v>237996.4516</v>
      </c>
      <c r="CL72" s="1">
        <v>45768.54839</v>
      </c>
      <c r="CO72" s="1">
        <v>796</v>
      </c>
      <c r="CP72" s="1">
        <v>1.86</v>
      </c>
      <c r="CW72" s="1">
        <v>9713</v>
      </c>
      <c r="CX72" s="1">
        <v>9606</v>
      </c>
      <c r="CY72" s="1">
        <v>9448</v>
      </c>
      <c r="CZ72" s="1">
        <v>9340</v>
      </c>
      <c r="DA72" s="1">
        <v>9210</v>
      </c>
      <c r="DH72" s="4">
        <f>IF(COUNT(DJ72,D72)=2,IFERROR(DJ72*100/D72,""),"")</f>
        <v>47.5</v>
      </c>
      <c r="DI72" s="1">
        <f>IF(COUNT(O72,DJ71)=2,O72*0.9+DJ71*0.015,"")</f>
        <v>8797</v>
      </c>
      <c r="DJ72" s="1">
        <f>IF(COUNT(DJ71,I72,O72,DL72,DI72)=5,DJ71+I72+O72-DL72-DI72,"")</f>
        <v>134927</v>
      </c>
      <c r="DK72" s="1">
        <f>IF(COUNT(DK71,DI72,DM72,DR72)=4,DK71+DI72-DM72-DR72,"")</f>
        <v>148838</v>
      </c>
      <c r="DL72" s="1">
        <f>IF(COUNT(DJ71,BZ72)=2,ROUND(DJ71*BZ72/1000,0),"")</f>
        <v>1557</v>
      </c>
      <c r="DM72" s="1">
        <v>994.3158776</v>
      </c>
      <c r="DO72" s="1">
        <v>-1416.315878</v>
      </c>
      <c r="DP72" s="1">
        <v>1452.315878</v>
      </c>
      <c r="DQ72" s="1">
        <v>-18782.56827</v>
      </c>
      <c r="DR72" s="1">
        <f>IF(COUNT(DI71)=1,ROUND(DI71*0.2,0),"")</f>
        <v>36</v>
      </c>
      <c r="DS72" s="1">
        <f>IF(COUNT(DS71,DR72,BZ72)=3,INT(DS71+DR72-(DS71*BZ72/1000)),"")</f>
        <v>12282</v>
      </c>
      <c r="DU72" t="str">
        <v/>
      </c>
    </row>
    <row r="73">
      <c r="A73">
        <v>1901</v>
      </c>
      <c r="B73" t="str">
        <v/>
      </c>
      <c r="C73" s="1">
        <f>A73</f>
        <v>1901</v>
      </c>
      <c r="D73" s="1">
        <v>292931</v>
      </c>
      <c r="E73" s="1">
        <f>IF(COUNT(D73,D72)=2,(D73-D72),"")</f>
        <v>9166</v>
      </c>
      <c r="F73" s="2">
        <f>IFERROR(E73/D72,"")</f>
        <v>0.032301376138706324</v>
      </c>
      <c r="G73" s="2">
        <f>IFERROR((E73-E72)/E72,"")</f>
        <v>-0.24147633234028468</v>
      </c>
      <c r="I73" s="1">
        <v>13548</v>
      </c>
      <c r="J73" s="1">
        <f>IF(COUNT(I65,M73)=2,I65*M73,"")</f>
        <v>10381</v>
      </c>
      <c r="K73" s="2">
        <f>IFERROR((I73-I72)/I72,"")</f>
        <v>-0.012392477037469018</v>
      </c>
      <c r="L73" s="2">
        <f>IFERROR(J73/E73,"")</f>
        <v>1.132555094915994</v>
      </c>
      <c r="M73" s="2">
        <f>IF(COUNT(M72)=1,M72-0.0002,"")</f>
        <v>0.9720037453183521</v>
      </c>
      <c r="N73" s="2">
        <f>IF(COUNT(I65,J73)=2,IFERROR((I65-J73)/I65,""),"")</f>
        <v>0.02799625468164794</v>
      </c>
      <c r="O73" s="1">
        <v>2929</v>
      </c>
      <c r="P73" s="2">
        <f>IFERROR((O73-O72)/O72,"")</f>
        <v>0.03206483439041578</v>
      </c>
      <c r="Q73" s="1">
        <f>IF(COUNT(O73,J73)=2,(O73+J73),"")</f>
        <v>13310</v>
      </c>
      <c r="R73" s="2">
        <v>3.9274673008323426</v>
      </c>
      <c r="S73" s="1">
        <f>IF(COUNT(Q73,E73)=2,(Q73-E73),"")</f>
        <v>4144</v>
      </c>
      <c r="T73" s="2">
        <f>IFERROR((U73-U72)/U72,"")</f>
        <v>-0.2892753623188406</v>
      </c>
      <c r="U73" s="1">
        <v>1226</v>
      </c>
      <c r="V73" s="2">
        <f>IFERROR(U73/D73,"")</f>
        <v>0.004185285954712885</v>
      </c>
      <c r="W73" s="2">
        <f>IFERROR((X73-X72)/X72,"")</f>
        <v>0.45213037465209416</v>
      </c>
      <c r="X73" s="3">
        <f>IFERROR(O73/U73,"")</f>
        <v>2.3890701468189235</v>
      </c>
      <c r="Y73" s="3">
        <f>IFERROR(E73/U73,"")</f>
        <v>7.476345840130506</v>
      </c>
      <c r="Z73" s="3">
        <f>IFERROR(Q73/U73,"")</f>
        <v>10.856443719412724</v>
      </c>
      <c r="AG73" s="2">
        <f>IFERROR((AH73-AH72)/AH72,"")</f>
        <v>0.16279069767441862</v>
      </c>
      <c r="AH73" s="1">
        <v>50</v>
      </c>
      <c r="AO73" s="2">
        <f>IFERROR((AP73-AP72)/AP72,"")</f>
        <v>0.05377456049638056</v>
      </c>
      <c r="AP73" s="1">
        <v>1019</v>
      </c>
      <c r="AU73" s="3">
        <f>IFERROR(AP73/AH73,"")</f>
        <v>20.38</v>
      </c>
      <c r="AV73" s="1">
        <v>-8.389523809523808</v>
      </c>
      <c r="AW73" s="3">
        <f>IFERROR(D73/AP73,"")</f>
        <v>287.46908734052994</v>
      </c>
      <c r="AX73" s="1">
        <v>-80.8892638627105</v>
      </c>
      <c r="BV73" s="1">
        <v>13729</v>
      </c>
      <c r="BW73" s="1">
        <v>342</v>
      </c>
      <c r="BX73" s="1">
        <v>13206</v>
      </c>
      <c r="BY73" s="4">
        <v>45.8</v>
      </c>
      <c r="BZ73" s="4">
        <v>11</v>
      </c>
      <c r="CA73" s="1">
        <v>49.1</v>
      </c>
      <c r="CB73" s="5">
        <v>1.0429</v>
      </c>
      <c r="CC73" s="1">
        <v>6.603</v>
      </c>
      <c r="CD73" s="3">
        <v>0.4865</v>
      </c>
      <c r="CE73" s="1">
        <v>21</v>
      </c>
      <c r="CF73" s="1">
        <v>577</v>
      </c>
      <c r="CG73" s="1">
        <v>442</v>
      </c>
      <c r="CH73" s="1">
        <v>577</v>
      </c>
      <c r="CI73" s="1">
        <v>0</v>
      </c>
      <c r="CJ73" s="1">
        <v>442</v>
      </c>
      <c r="CK73" s="1">
        <v>242769.4982</v>
      </c>
      <c r="CL73" s="1">
        <v>50161.50181</v>
      </c>
      <c r="CO73" s="1">
        <v>522</v>
      </c>
      <c r="CP73" s="1">
        <v>1.86</v>
      </c>
      <c r="CW73" s="1">
        <v>9756</v>
      </c>
      <c r="CX73" s="1">
        <v>9751</v>
      </c>
      <c r="CY73" s="1">
        <v>9645</v>
      </c>
      <c r="CZ73" s="1">
        <v>9487</v>
      </c>
      <c r="DA73" s="1">
        <v>9379</v>
      </c>
      <c r="DH73" s="4">
        <f>IF(COUNT(DJ73,D73)=2,IFERROR(DJ73*100/D73,""),"")</f>
        <v>46.6</v>
      </c>
      <c r="DI73" s="1">
        <f>IF(COUNT(O73,DJ72)=2,O73*0.9+DJ72*0.015,"")</f>
        <v>9081</v>
      </c>
      <c r="DJ73" s="1">
        <f>IF(COUNT(DJ72,I73,O73,DL73,DI73)=5,DJ72+I73+O73-DL73-DI73,"")</f>
        <v>136649</v>
      </c>
      <c r="DK73" s="1">
        <f>IF(COUNT(DK72,DI73,DM73,DR73)=4,DK72+DI73-DM73-DR73,"")</f>
        <v>156282</v>
      </c>
      <c r="DL73" s="1">
        <f>IF(COUNT(DJ72,BZ73)=2,ROUND(DJ72*BZ73/1000,0),"")</f>
        <v>1478</v>
      </c>
      <c r="DM73" s="1">
        <v>1043.60967</v>
      </c>
      <c r="DO73" s="1">
        <v>2041.39033</v>
      </c>
      <c r="DP73" s="1">
        <v>-2004.39033</v>
      </c>
      <c r="DQ73" s="1">
        <v>-20786.9586</v>
      </c>
      <c r="DR73" s="1">
        <f>IF(COUNT(DI72)=1,ROUND(DI72*0.2,0),"")</f>
        <v>37</v>
      </c>
      <c r="DS73" s="1">
        <f>IF(COUNT(DS72,DR73,BZ73)=3,INT(DS72+DR73-(DS72*BZ73/1000)),"")</f>
        <v>12183</v>
      </c>
      <c r="DU73" t="str">
        <v/>
      </c>
    </row>
    <row r="74">
      <c r="A74">
        <v>1902</v>
      </c>
      <c r="B74" t="str">
        <v/>
      </c>
      <c r="C74" s="1">
        <f>A74</f>
        <v>1902</v>
      </c>
      <c r="D74" s="1">
        <v>299105</v>
      </c>
      <c r="E74" s="1">
        <f>IF(COUNT(D74,D73)=2,(D74-D73),"")</f>
        <v>6174</v>
      </c>
      <c r="F74" s="2">
        <f>IFERROR(E74/D73,"")</f>
        <v>0.021076635794777608</v>
      </c>
      <c r="G74" s="2">
        <f>IFERROR((E74-E73)/E73,"")</f>
        <v>-0.326423739908357</v>
      </c>
      <c r="I74" s="1">
        <v>13049</v>
      </c>
      <c r="J74" s="1">
        <f>IF(COUNT(I66,M74)=2,I66*M74,"")</f>
        <v>10800</v>
      </c>
      <c r="K74" s="2">
        <f>IFERROR((I74-I73)/I73,"")</f>
        <v>-0.036832004723944496</v>
      </c>
      <c r="L74" s="2">
        <f>IFERROR(J74/E74,"")</f>
        <v>1.749271137026239</v>
      </c>
      <c r="M74" s="2">
        <f>IF(COUNT(M73)=1,M73-0.0002,"")</f>
        <v>0.9657515872306179</v>
      </c>
      <c r="N74" s="2">
        <f>IF(COUNT(I66,J74)=2,IFERROR((I66-J74)/I66,""),"")</f>
        <v>0.0342484127693821</v>
      </c>
      <c r="O74" s="1">
        <v>2991</v>
      </c>
      <c r="P74" s="2">
        <f>IFERROR((O74-O73)/O73,"")</f>
        <v>0.02116763400477979</v>
      </c>
      <c r="Q74" s="1">
        <f>IF(COUNT(O74,J74)=2,(O74+J74),"")</f>
        <v>13791</v>
      </c>
      <c r="R74" s="2">
        <v>0.8380791505791506</v>
      </c>
      <c r="S74" s="1">
        <f>IF(COUNT(Q74,E74)=2,(Q74-E74),"")</f>
        <v>7617</v>
      </c>
      <c r="T74" s="2">
        <f>IFERROR((U74-U73)/U73,"")</f>
        <v>0.03915171288743882</v>
      </c>
      <c r="U74" s="1">
        <v>1274</v>
      </c>
      <c r="V74" s="2">
        <f>IFERROR(U74/D74,"")</f>
        <v>0.004259373798498855</v>
      </c>
      <c r="W74" s="2">
        <f>IFERROR((X74-X73)/X73,"")</f>
        <v>-0.01730649977248052</v>
      </c>
      <c r="X74" s="3">
        <f>IFERROR(O74/U74,"")</f>
        <v>2.347723704866562</v>
      </c>
      <c r="Y74" s="3">
        <f>IFERROR(E74/U74,"")</f>
        <v>4.846153846153846</v>
      </c>
      <c r="Z74" s="3">
        <f>IFERROR(Q74/U74,"")</f>
        <v>10.824960753532181</v>
      </c>
      <c r="AG74" s="2">
        <f>IFERROR((AH74-AH73)/AH73,"")</f>
        <v>0</v>
      </c>
      <c r="AH74" s="1">
        <v>50</v>
      </c>
      <c r="AO74" s="2">
        <f>IFERROR((AP74-AP73)/AP73,"")</f>
        <v>0.05593719332679097</v>
      </c>
      <c r="AP74" s="1">
        <v>1076</v>
      </c>
      <c r="AU74" s="3">
        <f>IFERROR(AP74/AH74,"")</f>
        <v>21.52</v>
      </c>
      <c r="AV74" s="1">
        <v>-9.529523809523809</v>
      </c>
      <c r="AW74" s="3">
        <f>IFERROR(D74/AP74,"")</f>
        <v>277.978624535316</v>
      </c>
      <c r="AX74" s="1">
        <v>-90.37972666792444</v>
      </c>
      <c r="BV74" s="1">
        <v>14295</v>
      </c>
      <c r="BW74" s="1">
        <v>350</v>
      </c>
      <c r="BX74" s="1">
        <v>12699</v>
      </c>
      <c r="BY74" s="4">
        <v>42.9</v>
      </c>
      <c r="BZ74" s="4">
        <v>10.1</v>
      </c>
      <c r="CA74" s="1">
        <v>51.6</v>
      </c>
      <c r="CB74" s="5">
        <v>1.0425</v>
      </c>
      <c r="CC74" s="1">
        <v>6.526</v>
      </c>
      <c r="CD74" s="3">
        <v>0.4849</v>
      </c>
      <c r="CE74" s="1">
        <v>22</v>
      </c>
      <c r="CF74" s="1">
        <v>595</v>
      </c>
      <c r="CG74" s="1">
        <v>481</v>
      </c>
      <c r="CH74" s="1">
        <v>595</v>
      </c>
      <c r="CI74" s="1">
        <v>0</v>
      </c>
      <c r="CJ74" s="1">
        <v>481</v>
      </c>
      <c r="CK74" s="1">
        <v>244350.1137</v>
      </c>
      <c r="CL74" s="1">
        <v>54754.88629</v>
      </c>
      <c r="CO74" s="1">
        <v>848</v>
      </c>
      <c r="CP74" s="1">
        <v>1.86</v>
      </c>
      <c r="CW74" s="1">
        <v>9820</v>
      </c>
      <c r="CX74" s="1">
        <v>9796</v>
      </c>
      <c r="CY74" s="1">
        <v>9791</v>
      </c>
      <c r="CZ74" s="1">
        <v>9685</v>
      </c>
      <c r="DA74" s="1">
        <v>9526</v>
      </c>
      <c r="DH74" s="4">
        <f>IF(COUNT(DJ74,D74)=2,IFERROR(DJ74*100/D74,""),"")</f>
        <v>45.2</v>
      </c>
      <c r="DI74" s="1">
        <f>IF(COUNT(O74,DJ73)=2,O74*0.9+DJ73*0.015,"")</f>
        <v>9272</v>
      </c>
      <c r="DJ74" s="1">
        <f>IF(COUNT(DJ73,I74,O74,DL74,DI74)=5,DJ73+I74+O74-DL74-DI74,"")</f>
        <v>135129</v>
      </c>
      <c r="DK74" s="1">
        <f>IF(COUNT(DK73,DI74,DM74,DR74)=4,DK73+DI74-DM74-DR74,"")</f>
        <v>163976</v>
      </c>
      <c r="DL74" s="1">
        <f>IF(COUNT(DJ73,BZ74)=2,ROUND(DJ73*BZ74/1000,0),"")</f>
        <v>1351</v>
      </c>
      <c r="DM74" s="1">
        <v>1070.774753</v>
      </c>
      <c r="DO74" s="1">
        <v>5699.225247</v>
      </c>
      <c r="DP74" s="1">
        <v>-5661.225247</v>
      </c>
      <c r="DQ74" s="1">
        <v>-26448.18385</v>
      </c>
      <c r="DR74" s="1">
        <f>IF(COUNT(DI73)=1,ROUND(DI73*0.2,0),"")</f>
        <v>38</v>
      </c>
      <c r="DS74" s="1">
        <f>IF(COUNT(DS73,DR74,BZ74)=3,INT(DS73+DR74-(DS73*BZ74/1000)),"")</f>
        <v>12097</v>
      </c>
      <c r="DU74" t="str">
        <v/>
      </c>
    </row>
    <row r="75">
      <c r="A75">
        <v>1903</v>
      </c>
      <c r="B75" t="str">
        <v/>
      </c>
      <c r="C75" s="1">
        <f>A75</f>
        <v>1903</v>
      </c>
      <c r="D75" s="1">
        <v>304901</v>
      </c>
      <c r="E75" s="1">
        <f>IF(COUNT(D75,D74)=2,(D75-D74),"")</f>
        <v>5796</v>
      </c>
      <c r="F75" s="2">
        <f>IFERROR(E75/D74,"")</f>
        <v>0.01937781046789589</v>
      </c>
      <c r="G75" s="2">
        <f>IFERROR((E75-E74)/E74,"")</f>
        <v>-0.061224489795918366</v>
      </c>
      <c r="I75" s="1">
        <v>13404</v>
      </c>
      <c r="J75" s="1">
        <f>IF(COUNT(I67,M75)=2,I67*M75,"")</f>
        <v>11304</v>
      </c>
      <c r="K75" s="2">
        <f>IFERROR((I75-I74)/I74,"")</f>
        <v>0.027205149819909572</v>
      </c>
      <c r="L75" s="2">
        <f>IFERROR(J75/E75,"")</f>
        <v>1.950310559006211</v>
      </c>
      <c r="M75" s="2">
        <f>IF(COUNT(M74)=1,M74-0.0002,"")</f>
        <v>0.9796342837334258</v>
      </c>
      <c r="N75" s="2">
        <f>IF(COUNT(I67,J75)=2,IFERROR((I67-J75)/I67,""),"")</f>
        <v>0.020365716266574227</v>
      </c>
      <c r="O75" s="1">
        <v>3049</v>
      </c>
      <c r="P75" s="2">
        <f>IFERROR((O75-O74)/O74,"")</f>
        <v>0.019391507856904047</v>
      </c>
      <c r="Q75" s="1">
        <f>IF(COUNT(O75,J75)=2,(O75+J75),"")</f>
        <v>14353</v>
      </c>
      <c r="R75" s="2">
        <v>0.12340816594459761</v>
      </c>
      <c r="S75" s="1">
        <f>IF(COUNT(Q75,E75)=2,(Q75-E75),"")</f>
        <v>8557</v>
      </c>
      <c r="T75" s="2">
        <f>IFERROR((U75-U74)/U74,"")</f>
        <v>0.09968602825745683</v>
      </c>
      <c r="U75" s="1">
        <v>1401</v>
      </c>
      <c r="V75" s="2">
        <f>IFERROR(U75/D75,"")</f>
        <v>0.0045949340933614516</v>
      </c>
      <c r="W75" s="2">
        <f>IFERROR((X75-X74)/X74,"")</f>
        <v>-0.07301585937923201</v>
      </c>
      <c r="X75" s="3">
        <f>IFERROR(O75/U75,"")</f>
        <v>2.1763026409707353</v>
      </c>
      <c r="Y75" s="3">
        <f>IFERROR(E75/U75,"")</f>
        <v>4.137044967880086</v>
      </c>
      <c r="Z75" s="3">
        <f>IFERROR(Q75/U75,"")</f>
        <v>10.244825124910777</v>
      </c>
      <c r="AG75" s="2">
        <f>IFERROR((AH75-AH74)/AH74,"")</f>
        <v>0.02</v>
      </c>
      <c r="AH75" s="1">
        <v>51</v>
      </c>
      <c r="AO75" s="2">
        <f>IFERROR((AP75-AP74)/AP74,"")</f>
        <v>0.012081784386617101</v>
      </c>
      <c r="AP75" s="1">
        <v>1089</v>
      </c>
      <c r="AU75" s="3">
        <f>IFERROR(AP75/AH75,"")</f>
        <v>21.352941176470587</v>
      </c>
      <c r="AV75" s="1">
        <v>-9.362464985994396</v>
      </c>
      <c r="AW75" s="3">
        <f>IFERROR(D75/AP75,"")</f>
        <v>279.9825528007346</v>
      </c>
      <c r="AX75" s="1">
        <v>-88.37579840250584</v>
      </c>
      <c r="BV75" s="1">
        <v>14709</v>
      </c>
      <c r="BW75" s="1">
        <v>357</v>
      </c>
      <c r="BX75" s="1">
        <v>13047</v>
      </c>
      <c r="BY75" s="4">
        <v>43.2</v>
      </c>
      <c r="BZ75" s="4">
        <v>10.5</v>
      </c>
      <c r="CA75" s="1">
        <v>50.55</v>
      </c>
      <c r="CB75" s="5">
        <v>1.042</v>
      </c>
      <c r="CC75" s="1">
        <v>6.449</v>
      </c>
      <c r="CD75" s="3">
        <v>0.4834</v>
      </c>
      <c r="CE75" s="1">
        <v>23</v>
      </c>
      <c r="CF75" s="1">
        <v>612</v>
      </c>
      <c r="CG75" s="1">
        <v>477</v>
      </c>
      <c r="CH75" s="1">
        <v>612</v>
      </c>
      <c r="CI75" s="1">
        <v>0</v>
      </c>
      <c r="CJ75" s="1">
        <v>477</v>
      </c>
      <c r="CK75" s="1">
        <v>245352.2982</v>
      </c>
      <c r="CL75" s="1">
        <v>59548.70181</v>
      </c>
      <c r="CO75" s="1">
        <v>658</v>
      </c>
      <c r="CP75" s="1">
        <v>1.86</v>
      </c>
      <c r="CW75" s="1">
        <v>10000</v>
      </c>
      <c r="CX75" s="1">
        <v>9860</v>
      </c>
      <c r="CY75" s="1">
        <v>9837</v>
      </c>
      <c r="CZ75" s="1">
        <v>9832</v>
      </c>
      <c r="DA75" s="1">
        <v>9725</v>
      </c>
      <c r="DH75" s="4">
        <f>IF(COUNT(DJ75,D75)=2,IFERROR(DJ75*100/D75,""),"")</f>
        <v>43.7</v>
      </c>
      <c r="DI75" s="1">
        <f>IF(COUNT(O75,DJ74)=2,O75*0.9+DJ74*0.015,"")</f>
        <v>9452</v>
      </c>
      <c r="DJ75" s="1">
        <f>IF(COUNT(DJ74,I75,O75,DL75,DI75)=5,DJ74+I75+O75-DL75-DI75,"")</f>
        <v>133195</v>
      </c>
      <c r="DK75" s="1">
        <f>IF(COUNT(DK74,DI75,DM75,DR75)=4,DK74+DI75-DM75-DR75,"")</f>
        <v>171706</v>
      </c>
      <c r="DL75" s="1">
        <f>IF(COUNT(DJ74,BZ75)=2,ROUND(DJ74*BZ75/1000,0),"")</f>
        <v>1386</v>
      </c>
      <c r="DM75" s="1">
        <v>1185.409186</v>
      </c>
      <c r="DO75" s="1">
        <v>6341.590814</v>
      </c>
      <c r="DP75" s="1">
        <v>-6302.590814</v>
      </c>
      <c r="DQ75" s="1">
        <v>-32750.77467</v>
      </c>
      <c r="DR75" s="1">
        <f>IF(COUNT(DI74)=1,ROUND(DI74*0.2,0),"")</f>
        <v>39</v>
      </c>
      <c r="DS75" s="1">
        <f>IF(COUNT(DS74,DR75,BZ75)=3,INT(DS74+DR75-(DS74*BZ75/1000)),"")</f>
        <v>12008</v>
      </c>
      <c r="DU75" t="str">
        <v/>
      </c>
    </row>
    <row r="76">
      <c r="A76">
        <v>1904</v>
      </c>
      <c r="B76" t="str">
        <v/>
      </c>
      <c r="C76" s="1">
        <f>A76</f>
        <v>1904</v>
      </c>
      <c r="D76" s="1">
        <v>324289</v>
      </c>
      <c r="E76" s="1">
        <f>IF(COUNT(D76,D75)=2,(D76-D75),"")</f>
        <v>19388</v>
      </c>
      <c r="F76" s="2">
        <f>IFERROR(E76/D75,"")</f>
        <v>0.06358785310641815</v>
      </c>
      <c r="G76" s="2">
        <f>IFERROR((E76-E75)/E75,"")</f>
        <v>2.345065562456867</v>
      </c>
      <c r="I76" s="1">
        <v>14567</v>
      </c>
      <c r="J76" s="1">
        <f>IF(COUNT(I68,M76)=2,I68*M76,"")</f>
        <v>11660</v>
      </c>
      <c r="K76" s="2">
        <f>IFERROR((I76-I75)/I75,"")</f>
        <v>0.08676514473291555</v>
      </c>
      <c r="L76" s="2">
        <f>IFERROR(J76/E76,"")</f>
        <v>0.6014029296472044</v>
      </c>
      <c r="M76" s="2">
        <f>IF(COUNT(M75)=1,M75-0.0002,"")</f>
        <v>0.9754057219340806</v>
      </c>
      <c r="N76" s="2">
        <f>IF(COUNT(I68,J76)=2,IFERROR((I68-J76)/I68,""),"")</f>
        <v>0.024594278065919357</v>
      </c>
      <c r="O76" s="1">
        <v>3243</v>
      </c>
      <c r="P76" s="2">
        <f>IFERROR((O76-O75)/O75,"")</f>
        <v>0.06362741882584454</v>
      </c>
      <c r="Q76" s="1">
        <f>IF(COUNT(O76,J76)=2,(O76+J76),"")</f>
        <v>14903</v>
      </c>
      <c r="R76" s="2">
        <v>-1.5241322893537455</v>
      </c>
      <c r="S76" s="1">
        <f>IF(COUNT(Q76,E76)=2,(Q76-E76),"")</f>
        <v>-4485</v>
      </c>
      <c r="T76" s="2">
        <f>IFERROR((U76-U75)/U75,"")</f>
        <v>-0.099214846538187</v>
      </c>
      <c r="U76" s="1">
        <v>1262</v>
      </c>
      <c r="V76" s="2">
        <f>IFERROR(U76/D76,"")</f>
        <v>0.003891590525734761</v>
      </c>
      <c r="W76" s="2">
        <f>IFERROR((X76-X75)/X75,"")</f>
        <v>0.18077814086767668</v>
      </c>
      <c r="X76" s="3">
        <f>IFERROR(O76/U76,"")</f>
        <v>2.5697305863708397</v>
      </c>
      <c r="Y76" s="3">
        <f>IFERROR(E76/U76,"")</f>
        <v>15.362916006339145</v>
      </c>
      <c r="Z76" s="3">
        <f>IFERROR(Q76/U76,"")</f>
        <v>11.809033280507132</v>
      </c>
      <c r="AG76" s="2">
        <f>IFERROR((AH76-AH75)/AH75,"")</f>
        <v>0.0784313725490196</v>
      </c>
      <c r="AH76" s="1">
        <v>55</v>
      </c>
      <c r="AO76" s="2">
        <f>IFERROR((AP76-AP75)/AP75,"")</f>
        <v>0.004591368227731864</v>
      </c>
      <c r="AP76" s="1">
        <v>1094</v>
      </c>
      <c r="AU76" s="3">
        <f>IFERROR(AP76/AH76,"")</f>
        <v>19.89090909090909</v>
      </c>
      <c r="AV76" s="1">
        <v>-7.9004329004329</v>
      </c>
      <c r="AW76" s="3">
        <f>IFERROR(D76/AP76,"")</f>
        <v>296.42504570383915</v>
      </c>
      <c r="AX76" s="1">
        <v>-71.93330549940129</v>
      </c>
      <c r="BV76" s="1">
        <v>15325</v>
      </c>
      <c r="BW76" s="1">
        <v>379</v>
      </c>
      <c r="BX76" s="1">
        <v>14188</v>
      </c>
      <c r="BY76" s="4">
        <v>45.1</v>
      </c>
      <c r="BZ76" s="4">
        <v>11.4</v>
      </c>
      <c r="CA76" s="1">
        <v>47.65</v>
      </c>
      <c r="CB76" s="5">
        <v>1.0416</v>
      </c>
      <c r="CC76" s="1">
        <v>6.372</v>
      </c>
      <c r="CD76" s="3">
        <v>0.4819</v>
      </c>
      <c r="CE76" s="1">
        <v>21</v>
      </c>
      <c r="CF76" s="1">
        <v>619</v>
      </c>
      <c r="CG76" s="1">
        <v>475</v>
      </c>
      <c r="CH76" s="1">
        <v>619</v>
      </c>
      <c r="CI76" s="1">
        <v>0</v>
      </c>
      <c r="CJ76" s="1">
        <v>475</v>
      </c>
      <c r="CK76" s="1">
        <v>267813.9202</v>
      </c>
      <c r="CL76" s="1">
        <v>56475.07984</v>
      </c>
      <c r="CO76" s="1">
        <v>699</v>
      </c>
      <c r="CP76" s="1">
        <v>1.86</v>
      </c>
      <c r="CW76" s="1">
        <v>10055</v>
      </c>
      <c r="CX76" s="1">
        <v>10043</v>
      </c>
      <c r="CY76" s="1">
        <v>9903</v>
      </c>
      <c r="CZ76" s="1">
        <v>9880</v>
      </c>
      <c r="DA76" s="1">
        <v>9875</v>
      </c>
      <c r="DH76" s="4">
        <f>IF(COUNT(DJ76,D76)=2,IFERROR(DJ76*100/D76,""),"")</f>
        <v>44.6</v>
      </c>
      <c r="DI76" s="1">
        <f>IF(COUNT(O76,DJ75)=2,O76*0.9+DJ75*0.015,"")</f>
        <v>10053</v>
      </c>
      <c r="DJ76" s="1">
        <f>IF(COUNT(DJ75,I76,O76,DL76,DI76)=5,DJ75+I76+O76-DL76-DI76,"")</f>
        <v>144487</v>
      </c>
      <c r="DK76" s="1">
        <f>IF(COUNT(DK75,DI76,DM76,DR76)=4,DK75+DI76-DM76-DR76,"")</f>
        <v>179802</v>
      </c>
      <c r="DL76" s="1">
        <f>IF(COUNT(DJ75,BZ76)=2,ROUND(DJ75*BZ76/1000,0),"")</f>
        <v>1600</v>
      </c>
      <c r="DM76" s="1">
        <v>1289.44023</v>
      </c>
      <c r="DO76" s="1">
        <v>-6952.44023</v>
      </c>
      <c r="DP76" s="1">
        <v>6993.44023</v>
      </c>
      <c r="DQ76" s="1">
        <v>-25757.33444</v>
      </c>
      <c r="DR76" s="1">
        <f>IF(COUNT(DI75)=1,ROUND(DI75*0.2,0),"")</f>
        <v>41</v>
      </c>
      <c r="DS76" s="1">
        <f>IF(COUNT(DS75,DR76,BZ76)=3,INT(DS75+DR76-(DS75*BZ76/1000)),"")</f>
        <v>11912</v>
      </c>
      <c r="DU76" t="str">
        <v/>
      </c>
    </row>
    <row r="77">
      <c r="A77">
        <v>1905</v>
      </c>
      <c r="B77" t="str">
        <v/>
      </c>
      <c r="C77" s="1">
        <f>A77</f>
        <v>1905</v>
      </c>
      <c r="D77" s="1">
        <v>332048</v>
      </c>
      <c r="E77" s="1">
        <f>IF(COUNT(D77,D76)=2,(D77-D76),"")</f>
        <v>7759</v>
      </c>
      <c r="F77" s="2">
        <f>IFERROR(E77/D76,"")</f>
        <v>0.023926189294117283</v>
      </c>
      <c r="G77" s="2">
        <f>IFERROR((E77-E76)/E76,"")</f>
        <v>-0.5998040024757582</v>
      </c>
      <c r="I77" s="1">
        <v>14631</v>
      </c>
      <c r="J77" s="1">
        <f>IF(COUNT(I69,M77)=2,I69*M77,"")</f>
        <v>12082</v>
      </c>
      <c r="K77" s="2">
        <f>IFERROR((I77-I76)/I76,"")</f>
        <v>0.004393492139767969</v>
      </c>
      <c r="L77" s="2">
        <f>IFERROR(J77/E77,"")</f>
        <v>1.5571594277613094</v>
      </c>
      <c r="M77" s="2">
        <f>IF(COUNT(M76)=1,M76-0.0002,"")</f>
        <v>0.9662507997440819</v>
      </c>
      <c r="N77" s="2">
        <f>IF(COUNT(I69,J77)=2,IFERROR((I69-J77)/I69,""),"")</f>
        <v>0.033749200255918106</v>
      </c>
      <c r="O77" s="1">
        <v>3320</v>
      </c>
      <c r="P77" s="2">
        <f>IFERROR((O77-O76)/O76,"")</f>
        <v>0.02374344742522356</v>
      </c>
      <c r="Q77" s="1">
        <f>IF(COUNT(O77,J77)=2,(O77+J77),"")</f>
        <v>15402</v>
      </c>
      <c r="R77" s="2">
        <v>-2.7041248606466</v>
      </c>
      <c r="S77" s="1">
        <f>IF(COUNT(Q77,E77)=2,(Q77-E77),"")</f>
        <v>7643</v>
      </c>
      <c r="T77" s="2">
        <f>IFERROR((U77-U76)/U76,"")</f>
        <v>0.042789223454833596</v>
      </c>
      <c r="U77" s="1">
        <v>1316</v>
      </c>
      <c r="V77" s="2">
        <f>IFERROR(U77/D77,"")</f>
        <v>0.003963282416999952</v>
      </c>
      <c r="W77" s="2">
        <f>IFERROR((X77-X76)/X76,"")</f>
        <v>-0.018264262423531664</v>
      </c>
      <c r="X77" s="3">
        <f>IFERROR(O77/U77,"")</f>
        <v>2.522796352583587</v>
      </c>
      <c r="Y77" s="3">
        <f>IFERROR(E77/U77,"")</f>
        <v>5.895896656534954</v>
      </c>
      <c r="Z77" s="3">
        <f>IFERROR(Q77/U77,"")</f>
        <v>11.703647416413373</v>
      </c>
      <c r="AG77" s="2">
        <f>IFERROR((AH77-AH76)/AH76,"")</f>
        <v>0</v>
      </c>
      <c r="AH77" s="1">
        <v>55</v>
      </c>
      <c r="AO77" s="2">
        <f>IFERROR((AP77-AP76)/AP76,"")</f>
        <v>0.04296160877513711</v>
      </c>
      <c r="AP77" s="1">
        <v>1141</v>
      </c>
      <c r="AU77" s="3">
        <f>IFERROR(AP77/AH77,"")</f>
        <v>20.745454545454546</v>
      </c>
      <c r="AV77" s="1">
        <v>-8.754978354978356</v>
      </c>
      <c r="AW77" s="3">
        <f>IFERROR(D77/AP77,"")</f>
        <v>291.0148992112182</v>
      </c>
      <c r="AX77" s="1">
        <v>-77.34345199202221</v>
      </c>
      <c r="BV77" s="1">
        <v>15953</v>
      </c>
      <c r="BW77" s="1">
        <v>388</v>
      </c>
      <c r="BX77" s="1">
        <v>14243</v>
      </c>
      <c r="BY77" s="4">
        <v>43.4</v>
      </c>
      <c r="BZ77" s="4">
        <v>11</v>
      </c>
      <c r="CA77" s="1">
        <v>48.75</v>
      </c>
      <c r="CB77" s="5">
        <v>1.0412</v>
      </c>
      <c r="CC77" s="1">
        <v>6.295</v>
      </c>
      <c r="CD77" s="3">
        <v>0.4804</v>
      </c>
      <c r="CE77" s="1">
        <v>22</v>
      </c>
      <c r="CF77" s="1">
        <v>627</v>
      </c>
      <c r="CG77" s="1">
        <v>514</v>
      </c>
      <c r="CH77" s="1">
        <v>627</v>
      </c>
      <c r="CI77" s="1">
        <v>0</v>
      </c>
      <c r="CJ77" s="1">
        <v>514</v>
      </c>
      <c r="CK77" s="1">
        <v>270678.8891</v>
      </c>
      <c r="CL77" s="1">
        <v>61369.11089</v>
      </c>
      <c r="CO77" s="1">
        <v>716</v>
      </c>
      <c r="CP77" s="1">
        <v>1.86</v>
      </c>
      <c r="CW77" s="1">
        <v>10061</v>
      </c>
      <c r="CX77" s="1">
        <v>10099</v>
      </c>
      <c r="CY77" s="1">
        <v>10087</v>
      </c>
      <c r="CZ77" s="1">
        <v>9947</v>
      </c>
      <c r="DA77" s="1">
        <v>9924</v>
      </c>
      <c r="DH77" s="4">
        <f>IF(COUNT(DJ77,D77)=2,IFERROR(DJ77*100/D77,""),"")</f>
        <v>43.3</v>
      </c>
      <c r="DI77" s="1">
        <f>IF(COUNT(O77,DJ76)=2,O77*0.9+DJ76*0.015,"")</f>
        <v>10293</v>
      </c>
      <c r="DJ77" s="1">
        <f>IF(COUNT(DJ76,I77,O77,DL77,DI77)=5,DJ76+I77+O77-DL77-DI77,"")</f>
        <v>143931</v>
      </c>
      <c r="DK77" s="1">
        <f>IF(COUNT(DK76,DI77,DM77,DR77)=4,DK76+DI77-DM77-DR77,"")</f>
        <v>188117</v>
      </c>
      <c r="DL77" s="1">
        <f>IF(COUNT(DJ76,BZ77)=2,ROUND(DJ76*BZ77/1000,0),"")</f>
        <v>1563</v>
      </c>
      <c r="DM77" s="1">
        <v>1330.192683</v>
      </c>
      <c r="DO77" s="1">
        <v>5300.807317</v>
      </c>
      <c r="DP77" s="1">
        <v>-5257.807317</v>
      </c>
      <c r="DQ77" s="1">
        <v>-31015.14175</v>
      </c>
      <c r="DR77" s="1">
        <f>IF(COUNT(DI76)=1,ROUND(DI76*0.2,0),"")</f>
        <v>43</v>
      </c>
      <c r="DS77" s="1">
        <f>IF(COUNT(DS76,DR77,BZ77)=3,INT(DS76+DR77-(DS76*BZ77/1000)),"")</f>
        <v>11823</v>
      </c>
      <c r="DU77" t="str">
        <v/>
      </c>
    </row>
    <row r="78">
      <c r="A78">
        <v>1906</v>
      </c>
      <c r="B78" t="str">
        <v/>
      </c>
      <c r="C78" s="1">
        <f>A78</f>
        <v>1906</v>
      </c>
      <c r="D78" s="1">
        <v>345014</v>
      </c>
      <c r="E78" s="1">
        <f>IF(COUNT(D78,D77)=2,(D78-D77),"")</f>
        <v>12966</v>
      </c>
      <c r="F78" s="2">
        <f>IFERROR(E78/D77,"")</f>
        <v>0.0390485712908977</v>
      </c>
      <c r="G78" s="2">
        <f>IFERROR((E78-E77)/E77,"")</f>
        <v>0.6710916355200413</v>
      </c>
      <c r="I78" s="1">
        <v>14858</v>
      </c>
      <c r="J78" s="1">
        <f>IF(COUNT(I70,M78)=2,I70*M78,"")</f>
        <v>12633</v>
      </c>
      <c r="K78" s="2">
        <f>IFERROR((I78-I77)/I77,"")</f>
        <v>0.015515002392180986</v>
      </c>
      <c r="L78" s="2">
        <f>IFERROR(J78/E78,"")</f>
        <v>0.9743174456270245</v>
      </c>
      <c r="M78" s="2">
        <f>IF(COUNT(M77)=1,M77-0.0002,"")</f>
        <v>0.9662689307021569</v>
      </c>
      <c r="N78" s="2">
        <f>IF(COUNT(I70,J78)=2,IFERROR((I70-J78)/I70,""),"")</f>
        <v>0.033731069297843044</v>
      </c>
      <c r="O78" s="1">
        <v>3450</v>
      </c>
      <c r="P78" s="2">
        <f>IFERROR((O78-O77)/O77,"")</f>
        <v>0.0391566265060241</v>
      </c>
      <c r="Q78" s="1">
        <f>IF(COUNT(O78,J78)=2,(O78+J78),"")</f>
        <v>16083</v>
      </c>
      <c r="R78" s="2">
        <v>-0.5921758471804265</v>
      </c>
      <c r="S78" s="1">
        <f>IF(COUNT(Q78,E78)=2,(Q78-E78),"")</f>
        <v>3117</v>
      </c>
      <c r="T78" s="2">
        <f>IFERROR((U78-U77)/U77,"")</f>
        <v>0.22340425531914893</v>
      </c>
      <c r="U78" s="1">
        <v>1610</v>
      </c>
      <c r="V78" s="2">
        <f>IFERROR(U78/D78,"")</f>
        <v>0.0046664773023703384</v>
      </c>
      <c r="W78" s="2">
        <f>IFERROR((X78-X77)/X77,"")</f>
        <v>-0.1506024096385543</v>
      </c>
      <c r="X78" s="3">
        <f>IFERROR(O78/U78,"")</f>
        <v>2.142857142857143</v>
      </c>
      <c r="Y78" s="3">
        <f>IFERROR(E78/U78,"")</f>
        <v>8.053416149068322</v>
      </c>
      <c r="Z78" s="3">
        <f>IFERROR(Q78/U78,"")</f>
        <v>9.98944099378882</v>
      </c>
      <c r="AG78" s="2">
        <f>IFERROR((AH78-AH77)/AH77,"")</f>
        <v>0</v>
      </c>
      <c r="AH78" s="1">
        <v>55</v>
      </c>
      <c r="AO78" s="2">
        <f>IFERROR((AP78-AP77)/AP77,"")</f>
        <v>0.03155127081507449</v>
      </c>
      <c r="AP78" s="1">
        <v>1177</v>
      </c>
      <c r="AU78" s="3">
        <f>IFERROR(AP78/AH78,"")</f>
        <v>21.4</v>
      </c>
      <c r="AV78" s="1">
        <v>-9.409523809523808</v>
      </c>
      <c r="AW78" s="3">
        <f>IFERROR(D78/AP78,"")</f>
        <v>293.1299915038233</v>
      </c>
      <c r="AX78" s="1">
        <v>-75.22835969941713</v>
      </c>
      <c r="BV78" s="1">
        <v>16656</v>
      </c>
      <c r="BW78" s="1">
        <v>403</v>
      </c>
      <c r="BX78" s="1">
        <v>14455</v>
      </c>
      <c r="BY78" s="4">
        <v>42.7</v>
      </c>
      <c r="BZ78" s="4">
        <v>10.9</v>
      </c>
      <c r="CA78" s="1">
        <v>48.85</v>
      </c>
      <c r="CB78" s="5">
        <v>1.0407</v>
      </c>
      <c r="CC78" s="1">
        <v>6.218</v>
      </c>
      <c r="CD78" s="3">
        <v>0.4788</v>
      </c>
      <c r="CE78" s="1">
        <v>22</v>
      </c>
      <c r="CF78" s="1">
        <v>636</v>
      </c>
      <c r="CG78" s="1">
        <v>541</v>
      </c>
      <c r="CH78" s="1">
        <v>636</v>
      </c>
      <c r="CI78" s="1">
        <v>0</v>
      </c>
      <c r="CJ78" s="1">
        <v>541</v>
      </c>
      <c r="CK78" s="1">
        <v>281440.1476</v>
      </c>
      <c r="CL78" s="1">
        <v>63573.85242</v>
      </c>
      <c r="CO78" s="1">
        <v>1015</v>
      </c>
      <c r="CP78" s="1">
        <v>1.86</v>
      </c>
      <c r="CW78" s="1">
        <v>10340</v>
      </c>
      <c r="CX78" s="1">
        <v>10107</v>
      </c>
      <c r="CY78" s="1">
        <v>10145</v>
      </c>
      <c r="CZ78" s="1">
        <v>10133</v>
      </c>
      <c r="DA78" s="1">
        <v>9993</v>
      </c>
      <c r="DH78" s="4">
        <f>IF(COUNT(DJ78,D78)=2,IFERROR(DJ78*100/D78,""),"")</f>
        <v>43</v>
      </c>
      <c r="DI78" s="1">
        <f>IF(COUNT(O78,DJ77)=2,O78*0.9+DJ77*0.015,"")</f>
        <v>10695</v>
      </c>
      <c r="DJ78" s="1">
        <f>IF(COUNT(DJ77,I78,O78,DL78,DI78)=5,DJ77+I78+O78-DL78-DI78,"")</f>
        <v>148252</v>
      </c>
      <c r="DK78" s="1">
        <f>IF(COUNT(DK77,DI78,DM78,DR78)=4,DK77+DI78-DM78-DR78,"")</f>
        <v>196762</v>
      </c>
      <c r="DL78" s="1">
        <f>IF(COUNT(DJ77,BZ78)=2,ROUND(DJ77*BZ78/1000,0),"")</f>
        <v>1587</v>
      </c>
      <c r="DM78" s="1">
        <v>1337.382567</v>
      </c>
      <c r="DO78" s="1">
        <v>765.6174334</v>
      </c>
      <c r="DP78" s="1">
        <v>-721.6174334</v>
      </c>
      <c r="DQ78" s="1">
        <v>-31736.75919</v>
      </c>
      <c r="DR78" s="1">
        <f>IF(COUNT(DI77)=1,ROUND(DI77*0.2,0),"")</f>
        <v>44</v>
      </c>
      <c r="DS78" s="1">
        <f>IF(COUNT(DS77,DR78,BZ78)=3,INT(DS77+DR78-(DS77*BZ78/1000)),"")</f>
        <v>11738</v>
      </c>
      <c r="DU78" t="str">
        <v/>
      </c>
    </row>
    <row r="79">
      <c r="A79">
        <v>1907</v>
      </c>
      <c r="B79" t="str">
        <v/>
      </c>
      <c r="C79" s="1">
        <f>A79</f>
        <v>1907</v>
      </c>
      <c r="D79" s="1">
        <v>357913</v>
      </c>
      <c r="E79" s="1">
        <f>IF(COUNT(D79,D78)=2,(D79-D78),"")</f>
        <v>12899</v>
      </c>
      <c r="F79" s="2">
        <f>IFERROR(E79/D78,"")</f>
        <v>0.03738688864799689</v>
      </c>
      <c r="G79" s="2">
        <f>IFERROR((E79-E78)/E78,"")</f>
        <v>-0.005167360789757828</v>
      </c>
      <c r="I79" s="1">
        <v>15532</v>
      </c>
      <c r="J79" s="1">
        <f>IF(COUNT(I71,M79)=2,I71*M79,"")</f>
        <v>13206</v>
      </c>
      <c r="K79" s="2">
        <f>IFERROR((I79-I78)/I78,"")</f>
        <v>0.045362767532642345</v>
      </c>
      <c r="L79" s="2">
        <f>IFERROR(J79/E79,"")</f>
        <v>1.0238002945964804</v>
      </c>
      <c r="M79" s="2">
        <f>IF(COUNT(M78)=1,M78-0.0002,"")</f>
        <v>0.986479420333159</v>
      </c>
      <c r="N79" s="2">
        <f>IF(COUNT(I71,J79)=2,IFERROR((I71-J79)/I71,""),"")</f>
        <v>0.013520579666840966</v>
      </c>
      <c r="O79" s="1">
        <v>3579</v>
      </c>
      <c r="P79" s="2">
        <f>IFERROR((O79-O78)/O78,"")</f>
        <v>0.03739130434782609</v>
      </c>
      <c r="Q79" s="1">
        <f>IF(COUNT(O79,J79)=2,(O79+J79),"")</f>
        <v>16785</v>
      </c>
      <c r="R79" s="2">
        <v>0.2467115816490215</v>
      </c>
      <c r="S79" s="1">
        <f>IF(COUNT(Q79,E79)=2,(Q79-E79),"")</f>
        <v>3886</v>
      </c>
      <c r="T79" s="2">
        <f>IFERROR((U79-U78)/U78,"")</f>
        <v>0.12360248447204969</v>
      </c>
      <c r="U79" s="1">
        <v>1809</v>
      </c>
      <c r="V79" s="2">
        <f>IFERROR(U79/D79,"")</f>
        <v>0.005054300905527321</v>
      </c>
      <c r="W79" s="2">
        <f>IFERROR((X79-X78)/X78,"")</f>
        <v>-0.07672747374239909</v>
      </c>
      <c r="X79" s="3">
        <f>IFERROR(O79/U79,"")</f>
        <v>1.978441127694859</v>
      </c>
      <c r="Y79" s="3">
        <f>IFERROR(E79/U79,"")</f>
        <v>7.130458817025981</v>
      </c>
      <c r="Z79" s="3">
        <f>IFERROR(Q79/U79,"")</f>
        <v>9.278606965174129</v>
      </c>
      <c r="AG79" s="2">
        <f>IFERROR((AH79-AH78)/AH78,"")</f>
        <v>0</v>
      </c>
      <c r="AH79" s="1">
        <v>55</v>
      </c>
      <c r="AO79" s="2">
        <f>IFERROR((AP79-AP78)/AP78,"")</f>
        <v>0.012744265080713678</v>
      </c>
      <c r="AP79" s="1">
        <v>1192</v>
      </c>
      <c r="AU79" s="3">
        <f>IFERROR(AP79/AH79,"")</f>
        <v>21.672727272727272</v>
      </c>
      <c r="AV79" s="1">
        <v>-9.682251082251081</v>
      </c>
      <c r="AW79" s="3">
        <f>IFERROR(D79/AP79,"")</f>
        <v>300.26258389261744</v>
      </c>
      <c r="AX79" s="1">
        <v>-68.09576731062299</v>
      </c>
      <c r="BV79" s="1">
        <v>17101</v>
      </c>
      <c r="BW79" s="1">
        <v>419</v>
      </c>
      <c r="BX79" s="1">
        <v>15113</v>
      </c>
      <c r="BY79" s="4">
        <v>43</v>
      </c>
      <c r="BZ79" s="4">
        <v>11.4</v>
      </c>
      <c r="CA79" s="1">
        <v>47.75</v>
      </c>
      <c r="CB79" s="5">
        <v>1.0402</v>
      </c>
      <c r="CC79" s="1">
        <v>6.141</v>
      </c>
      <c r="CD79" s="3">
        <v>0.4773</v>
      </c>
      <c r="CE79" s="1">
        <v>22</v>
      </c>
      <c r="CF79" s="1">
        <v>634</v>
      </c>
      <c r="CG79" s="1">
        <v>558</v>
      </c>
      <c r="CH79" s="1">
        <v>634</v>
      </c>
      <c r="CI79" s="1">
        <v>0</v>
      </c>
      <c r="CJ79" s="1">
        <v>558</v>
      </c>
      <c r="CK79" s="1">
        <v>292134.406</v>
      </c>
      <c r="CL79" s="1">
        <v>65778.59395</v>
      </c>
      <c r="CO79" s="1">
        <v>930</v>
      </c>
      <c r="CP79" s="1">
        <v>1.86</v>
      </c>
      <c r="CW79" s="1">
        <v>10645</v>
      </c>
      <c r="CX79" s="1">
        <v>10387</v>
      </c>
      <c r="CY79" s="1">
        <v>10154</v>
      </c>
      <c r="CZ79" s="1">
        <v>10193</v>
      </c>
      <c r="DA79" s="1">
        <v>10181</v>
      </c>
      <c r="DH79" s="4">
        <f>IF(COUNT(DJ79,D79)=2,IFERROR(DJ79*100/D79,""),"")</f>
        <v>42.6</v>
      </c>
      <c r="DI79" s="1">
        <f>IF(COUNT(O79,DJ78)=2,O79*0.9+DJ78*0.015,"")</f>
        <v>11095</v>
      </c>
      <c r="DJ79" s="1">
        <f>IF(COUNT(DJ78,I79,O79,DL79,DI79)=5,DJ78+I79+O79-DL79-DI79,"")</f>
        <v>152299</v>
      </c>
      <c r="DK79" s="1">
        <f>IF(COUNT(DK78,DI79,DM79,DR79)=4,DK78+DI79-DM79-DR79,"")</f>
        <v>205614</v>
      </c>
      <c r="DL79" s="1">
        <f>IF(COUNT(DJ78,BZ79)=2,ROUND(DJ78*BZ79/1000,0),"")</f>
        <v>1707</v>
      </c>
      <c r="DM79" s="1">
        <v>1349.877227</v>
      </c>
      <c r="DO79" s="1">
        <v>1145.122773</v>
      </c>
      <c r="DP79" s="1">
        <v>-1099.122773</v>
      </c>
      <c r="DQ79" s="1">
        <v>-32835.88196</v>
      </c>
      <c r="DR79" s="1">
        <f>IF(COUNT(DI78)=1,ROUND(DI78*0.2,0),"")</f>
        <v>46</v>
      </c>
      <c r="DS79" s="1">
        <f>IF(COUNT(DS78,DR79,BZ79)=3,INT(DS78+DR79-(DS78*BZ79/1000)),"")</f>
        <v>11650</v>
      </c>
      <c r="DU79" t="str">
        <v/>
      </c>
    </row>
    <row r="80">
      <c r="A80">
        <v>1908</v>
      </c>
      <c r="B80" t="str">
        <v/>
      </c>
      <c r="C80" s="1">
        <f>A80</f>
        <v>1908</v>
      </c>
      <c r="D80" s="1">
        <v>371472</v>
      </c>
      <c r="E80" s="1">
        <f>IF(COUNT(D80,D79)=2,(D80-D79),"")</f>
        <v>13559</v>
      </c>
      <c r="F80" s="2">
        <f>IFERROR(E80/D79,"")</f>
        <v>0.037883508003341594</v>
      </c>
      <c r="G80" s="2">
        <f>IFERROR((E80-E79)/E79,"")</f>
        <v>0.05116675711295449</v>
      </c>
      <c r="I80" s="1">
        <v>15096</v>
      </c>
      <c r="J80" s="1">
        <f>IF(COUNT(I72,M80)=2,I72*M80,"")</f>
        <v>13522</v>
      </c>
      <c r="K80" s="2">
        <f>IFERROR((I80-I79)/I79,"")</f>
        <v>-0.028071079062580478</v>
      </c>
      <c r="L80" s="2">
        <f>IFERROR(J80/E80,"")</f>
        <v>0.9972711851906483</v>
      </c>
      <c r="M80" s="2">
        <f>IF(COUNT(M79)=1,M79-0.0002,"")</f>
        <v>0.9857122029450357</v>
      </c>
      <c r="N80" s="2">
        <f>IF(COUNT(I72,J80)=2,IFERROR((I72-J80)/I72,""),"")</f>
        <v>0.014287797054964281</v>
      </c>
      <c r="O80" s="1">
        <v>3715</v>
      </c>
      <c r="P80" s="2">
        <f>IFERROR((O80-O79)/O79,"")</f>
        <v>0.03799944118468846</v>
      </c>
      <c r="Q80" s="1">
        <f>IF(COUNT(O80,J80)=2,(O80+J80),"")</f>
        <v>17237</v>
      </c>
      <c r="R80" s="2">
        <v>-0.05352547606793618</v>
      </c>
      <c r="S80" s="1">
        <f>IF(COUNT(Q80,E80)=2,(Q80-E80),"")</f>
        <v>3678</v>
      </c>
      <c r="T80" s="2">
        <f>IFERROR((U80-U79)/U79,"")</f>
        <v>-0.04919845218352681</v>
      </c>
      <c r="U80" s="1">
        <v>1720</v>
      </c>
      <c r="V80" s="2">
        <f>IFERROR(U80/D80,"")</f>
        <v>0.0046302278502821205</v>
      </c>
      <c r="W80" s="2">
        <f>IFERROR((X80-X79)/X79,"")</f>
        <v>0.09170987738552412</v>
      </c>
      <c r="X80" s="3">
        <f>IFERROR(O80/U80,"")</f>
        <v>2.1598837209302326</v>
      </c>
      <c r="Y80" s="3">
        <f>IFERROR(E80/U80,"")</f>
        <v>7.883139534883721</v>
      </c>
      <c r="Z80" s="3">
        <f>IFERROR(Q80/U80,"")</f>
        <v>10.021511627906976</v>
      </c>
      <c r="AG80" s="2">
        <f>IFERROR((AH80-AH79)/AH79,"")</f>
        <v>0.07272727272727272</v>
      </c>
      <c r="AH80" s="1">
        <v>59</v>
      </c>
      <c r="AO80" s="2">
        <f>IFERROR((AP80-AP79)/AP79,"")</f>
        <v>0.057885906040268456</v>
      </c>
      <c r="AP80" s="1">
        <v>1261</v>
      </c>
      <c r="AU80" s="3">
        <f>IFERROR(AP80/AH80,"")</f>
        <v>21.372881355932204</v>
      </c>
      <c r="AV80" s="1">
        <v>-9.382405165456014</v>
      </c>
      <c r="AW80" s="3">
        <f>IFERROR(D80/AP80,"")</f>
        <v>294.5852498017446</v>
      </c>
      <c r="AX80" s="1">
        <v>-73.77310140149581</v>
      </c>
      <c r="BV80" s="1">
        <v>17572</v>
      </c>
      <c r="BW80" s="1">
        <v>435</v>
      </c>
      <c r="BX80" s="1">
        <v>14661</v>
      </c>
      <c r="BY80" s="4">
        <v>40.2</v>
      </c>
      <c r="BZ80" s="4">
        <v>10.3</v>
      </c>
      <c r="CA80" s="1">
        <v>51.15</v>
      </c>
      <c r="CB80" s="5">
        <v>1.0402</v>
      </c>
      <c r="CC80" s="1">
        <v>6.064</v>
      </c>
      <c r="CD80" s="3">
        <v>0.4758</v>
      </c>
      <c r="CE80" s="1">
        <v>22</v>
      </c>
      <c r="CF80" s="1">
        <v>666</v>
      </c>
      <c r="CG80" s="1">
        <v>595</v>
      </c>
      <c r="CH80" s="1">
        <v>666</v>
      </c>
      <c r="CI80" s="1">
        <v>0</v>
      </c>
      <c r="CJ80" s="1">
        <v>595</v>
      </c>
      <c r="CK80" s="1">
        <v>303488.6645</v>
      </c>
      <c r="CL80" s="1">
        <v>67983.33548</v>
      </c>
      <c r="CO80" s="1">
        <v>919</v>
      </c>
      <c r="CP80" s="1">
        <v>1.86</v>
      </c>
      <c r="CW80" s="1">
        <v>11069</v>
      </c>
      <c r="CX80" s="1">
        <v>10695</v>
      </c>
      <c r="CY80" s="1">
        <v>10437</v>
      </c>
      <c r="CZ80" s="1">
        <v>10204</v>
      </c>
      <c r="DA80" s="1">
        <v>10242</v>
      </c>
      <c r="DH80" s="4">
        <f>IF(COUNT(DJ80,D80)=2,IFERROR(DJ80*100/D80,""),"")</f>
        <v>42.1</v>
      </c>
      <c r="DI80" s="1">
        <f>IF(COUNT(O80,DJ79)=2,O80*0.9+DJ79*0.015,"")</f>
        <v>11516</v>
      </c>
      <c r="DJ80" s="1">
        <f>IF(COUNT(DJ79,I80,O80,DL80,DI80)=5,DJ79+I80+O80-DL80-DI80,"")</f>
        <v>156460</v>
      </c>
      <c r="DK80" s="1">
        <f>IF(COUNT(DK79,DI80,DM80,DR80)=4,DK79+DI80-DM80-DR80,"")</f>
        <v>215012</v>
      </c>
      <c r="DL80" s="1">
        <f>IF(COUNT(DJ79,BZ80)=2,ROUND(DJ79*BZ80/1000,0),"")</f>
        <v>1581</v>
      </c>
      <c r="DM80" s="1">
        <v>1547.939303</v>
      </c>
      <c r="DO80" s="1">
        <v>884.0606973</v>
      </c>
      <c r="DP80" s="1">
        <v>-837.0606973</v>
      </c>
      <c r="DQ80" s="1">
        <v>-33672.94266</v>
      </c>
      <c r="DR80" s="1">
        <f>IF(COUNT(DI79)=1,ROUND(DI79*0.2,0),"")</f>
        <v>47</v>
      </c>
      <c r="DS80" s="1">
        <f>IF(COUNT(DS79,DR80,BZ80)=3,INT(DS79+DR80-(DS79*BZ80/1000)),"")</f>
        <v>11577</v>
      </c>
      <c r="DU80" t="str">
        <v/>
      </c>
    </row>
    <row r="81">
      <c r="A81">
        <v>1909</v>
      </c>
      <c r="B81" t="str">
        <v/>
      </c>
      <c r="C81" s="1">
        <f>A81</f>
        <v>1909</v>
      </c>
      <c r="D81" s="1">
        <v>377279</v>
      </c>
      <c r="E81" s="1">
        <f>IF(COUNT(D81,D80)=2,(D81-D80),"")</f>
        <v>5807</v>
      </c>
      <c r="F81" s="2">
        <f>IFERROR(E81/D80,"")</f>
        <v>0.01563240298057458</v>
      </c>
      <c r="G81" s="2">
        <f>IFERROR((E81-E80)/E80,"")</f>
        <v>-0.5717235784349878</v>
      </c>
      <c r="I81" s="1">
        <v>15079</v>
      </c>
      <c r="J81" s="1">
        <f>IF(COUNT(I73,M81)=2,I73*M81,"")</f>
        <v>13548</v>
      </c>
      <c r="K81" s="2">
        <f>IFERROR((I81-I80)/I80,"")</f>
        <v>-0.0011261261261261261</v>
      </c>
      <c r="L81" s="2">
        <f>IFERROR(J81/E81,"")</f>
        <v>2.33304632340279</v>
      </c>
      <c r="M81" s="2">
        <f>IF(COUNT(M80)=1,M80-0.0002,"")</f>
        <v>1</v>
      </c>
      <c r="N81" s="2">
        <f>IF(COUNT(I73,J81)=2,IFERROR((I73-J81)/I73,""),"")</f>
        <v>0</v>
      </c>
      <c r="O81" s="1">
        <v>3773</v>
      </c>
      <c r="P81" s="2">
        <f>IFERROR((O81-O80)/O80,"")</f>
        <v>0.015612382234185734</v>
      </c>
      <c r="Q81" s="1">
        <f>IF(COUNT(O81,J81)=2,(O81+J81),"")</f>
        <v>17321</v>
      </c>
      <c r="R81" s="2">
        <v>2.130505709624796</v>
      </c>
      <c r="S81" s="1">
        <f>IF(COUNT(Q81,E81)=2,(Q81-E81),"")</f>
        <v>11514</v>
      </c>
      <c r="T81" s="2">
        <f>IFERROR((U81-U80)/U80,"")</f>
        <v>0.04534883720930233</v>
      </c>
      <c r="U81" s="1">
        <v>1798</v>
      </c>
      <c r="V81" s="2">
        <f>IFERROR(U81/D81,"")</f>
        <v>0.0047657038955255925</v>
      </c>
      <c r="W81" s="2">
        <f>IFERROR((X81-X80)/X80,"")</f>
        <v>-0.028446441911680054</v>
      </c>
      <c r="X81" s="3">
        <f>IFERROR(O81/U81,"")</f>
        <v>2.0984427141268074</v>
      </c>
      <c r="Y81" s="3">
        <f>IFERROR(E81/U81,"")</f>
        <v>3.2296996662958843</v>
      </c>
      <c r="Z81" s="3">
        <f>IFERROR(Q81/U81,"")</f>
        <v>9.633481646273637</v>
      </c>
      <c r="AG81" s="2">
        <f>IFERROR((AH81-AH80)/AH80,"")</f>
        <v>0.01694915254237288</v>
      </c>
      <c r="AH81" s="1">
        <v>60</v>
      </c>
      <c r="AO81" s="2">
        <f>IFERROR((AP81-AP80)/AP80,"")</f>
        <v>0.010309278350515464</v>
      </c>
      <c r="AP81" s="1">
        <v>1274</v>
      </c>
      <c r="AU81" s="3">
        <f>IFERROR(AP81/AH81,"")</f>
        <v>21.233333333333334</v>
      </c>
      <c r="AV81" s="1">
        <v>-9.242857142857144</v>
      </c>
      <c r="AW81" s="3">
        <f>IFERROR(D81/AP81,"")</f>
        <v>296.1373626373626</v>
      </c>
      <c r="AX81" s="1">
        <v>-72.2209885658778</v>
      </c>
      <c r="BV81" s="1">
        <v>17452</v>
      </c>
      <c r="BW81" s="1">
        <v>441</v>
      </c>
      <c r="BX81" s="1">
        <v>14638</v>
      </c>
      <c r="BY81" s="4">
        <v>39.1</v>
      </c>
      <c r="BZ81" s="4">
        <v>10</v>
      </c>
      <c r="CA81" s="1">
        <v>52.15</v>
      </c>
      <c r="CB81" s="5">
        <v>1.0391</v>
      </c>
      <c r="CC81" s="1">
        <v>5.987</v>
      </c>
      <c r="CD81" s="3">
        <v>0.4742</v>
      </c>
      <c r="CE81" s="1">
        <v>21</v>
      </c>
      <c r="CF81" s="1">
        <v>684</v>
      </c>
      <c r="CG81" s="1">
        <v>593</v>
      </c>
      <c r="CH81" s="1">
        <v>681</v>
      </c>
      <c r="CI81" s="1">
        <v>3</v>
      </c>
      <c r="CJ81" s="1">
        <v>590</v>
      </c>
      <c r="CK81" s="1">
        <v>310281.2901</v>
      </c>
      <c r="CL81" s="1">
        <v>66997.70988</v>
      </c>
      <c r="CM81" s="3">
        <v>455</v>
      </c>
      <c r="CO81" s="1">
        <v>1014</v>
      </c>
      <c r="CP81" s="1">
        <v>1.86</v>
      </c>
      <c r="CW81" s="1">
        <v>11586</v>
      </c>
      <c r="CX81" s="1">
        <v>11119</v>
      </c>
      <c r="CY81" s="1">
        <v>10745</v>
      </c>
      <c r="CZ81" s="1">
        <v>10487</v>
      </c>
      <c r="DA81" s="1">
        <v>10254</v>
      </c>
      <c r="DC81" s="4">
        <v>38.5</v>
      </c>
      <c r="DD81" s="4">
        <v>26.1</v>
      </c>
      <c r="DH81" s="4">
        <f>IF(COUNT(DJ81,D81)=2,IFERROR(DJ81*100/D81,""),"")</f>
        <v>38.5</v>
      </c>
      <c r="DI81" s="1">
        <f>IF(COUNT(O81,DJ80)=2,O81*0.9+DJ80*0.015,"")</f>
        <v>28619</v>
      </c>
      <c r="DJ81" s="1">
        <f>IF(COUNT(DJ80,I81,O81,DL81,DI81)=5,DJ80+I81+O81-DL81-DI81,"")</f>
        <v>145252</v>
      </c>
      <c r="DK81" s="1">
        <f>IF(COUNT(DK80,DI81,DM81,DR81)=4,DK80+DI81-DM81-DR81,"")</f>
        <v>232027</v>
      </c>
      <c r="DL81" s="1">
        <f>IF(COUNT(DJ80,BZ81)=2,ROUND(DJ80*BZ81/1000,0),"")</f>
        <v>1441</v>
      </c>
      <c r="DM81" s="1">
        <v>1653.876673</v>
      </c>
      <c r="DO81" s="1">
        <v>8550.123327</v>
      </c>
      <c r="DP81" s="1">
        <v>-8501.123327</v>
      </c>
      <c r="DQ81" s="1">
        <v>-42174.06598</v>
      </c>
      <c r="DR81" s="1">
        <f>IF(COUNT(DI80)=1,ROUND(DI80*0.2,0),"")</f>
        <v>49</v>
      </c>
      <c r="DS81" s="1">
        <f>IF(COUNT(DS80,DR81,BZ81)=3,INT(DS80+DR81-(DS80*BZ81/1000)),"")</f>
        <v>11510</v>
      </c>
      <c r="DU81" t="str">
        <v/>
      </c>
    </row>
    <row r="82">
      <c r="A82">
        <v>1910</v>
      </c>
      <c r="B82" t="str">
        <v/>
      </c>
      <c r="C82" s="1">
        <f>A82</f>
        <v>1910</v>
      </c>
      <c r="D82" s="1">
        <v>398478</v>
      </c>
      <c r="E82" s="1">
        <f>IF(COUNT(D82,D81)=2,(D82-D81),"")</f>
        <v>21199</v>
      </c>
      <c r="F82" s="2">
        <f>IFERROR(E82/D81,"")</f>
        <v>0.056189186252084</v>
      </c>
      <c r="G82" s="2">
        <f>IFERROR((E82-E81)/E81,"")</f>
        <v>2.6505941105562254</v>
      </c>
      <c r="I82" s="1">
        <v>15205</v>
      </c>
      <c r="J82" s="1">
        <f>IF(COUNT(I74,M82)=2,I74*M82,"")</f>
        <v>13049</v>
      </c>
      <c r="K82" s="2">
        <f>IFERROR((I82-I81)/I81,"")</f>
        <v>0.008355991776643014</v>
      </c>
      <c r="L82" s="2">
        <f>IFERROR(J82/E82,"")</f>
        <v>0.6155479032029813</v>
      </c>
      <c r="M82" s="2">
        <f>IF(COUNT(M81)=1,M81-0.0002,"")</f>
        <v>1</v>
      </c>
      <c r="N82" s="2">
        <f>IF(COUNT(I74,J82)=2,IFERROR((I74-J82)/I74,""),"")</f>
        <v>0</v>
      </c>
      <c r="O82" s="1">
        <v>3985</v>
      </c>
      <c r="P82" s="2">
        <f>IFERROR((O82-O81)/O81,"")</f>
        <v>0.05618870924993374</v>
      </c>
      <c r="Q82" s="1">
        <f>IF(COUNT(O82,J82)=2,(O82+J82),"")</f>
        <v>17034</v>
      </c>
      <c r="R82" s="2">
        <v>-1.36173354177523</v>
      </c>
      <c r="S82" s="1">
        <f>IF(COUNT(Q82,E82)=2,(Q82-E82),"")</f>
        <v>-4165</v>
      </c>
      <c r="T82" s="2">
        <f>IFERROR((U82-U81)/U81,"")</f>
        <v>0.12791991101223582</v>
      </c>
      <c r="U82" s="1">
        <v>2028</v>
      </c>
      <c r="V82" s="2">
        <f>IFERROR(U82/D82,"")</f>
        <v>0.0050893650339541956</v>
      </c>
      <c r="W82" s="2">
        <f>IFERROR((X82-X81)/X81,"")</f>
        <v>-0.0635960062961632</v>
      </c>
      <c r="X82" s="3">
        <f>IFERROR(O82/U82,"")</f>
        <v>1.9649901380670611</v>
      </c>
      <c r="Y82" s="3">
        <f>IFERROR(E82/U82,"")</f>
        <v>10.453155818540434</v>
      </c>
      <c r="Z82" s="3">
        <f>IFERROR(Q82/U82,"")</f>
        <v>8.399408284023668</v>
      </c>
      <c r="AG82" s="2">
        <f>IFERROR((AH82-AH81)/AH81,"")</f>
        <v>0.03333333333333333</v>
      </c>
      <c r="AH82" s="1">
        <v>62</v>
      </c>
      <c r="AO82" s="2">
        <f>IFERROR((AP82-AP81)/AP81,"")</f>
        <v>0.0282574568288854</v>
      </c>
      <c r="AP82" s="1">
        <v>1310</v>
      </c>
      <c r="AU82" s="3">
        <f>IFERROR(AP82/AH82,"")</f>
        <v>21.129032258064516</v>
      </c>
      <c r="AV82" s="1">
        <v>-9.138556067588326</v>
      </c>
      <c r="AW82" s="3">
        <f>IFERROR(D82/AP82,"")</f>
        <v>304.181679389313</v>
      </c>
      <c r="AX82" s="1">
        <v>-64.17667181392744</v>
      </c>
      <c r="BV82" s="1">
        <v>15902</v>
      </c>
      <c r="BW82" s="1">
        <v>466</v>
      </c>
      <c r="BX82" s="1">
        <v>14739</v>
      </c>
      <c r="BY82" s="4">
        <v>38</v>
      </c>
      <c r="BZ82" s="4">
        <v>9</v>
      </c>
      <c r="CA82" s="1">
        <v>50.1</v>
      </c>
      <c r="CB82" s="5">
        <v>1.038</v>
      </c>
      <c r="CC82" s="1">
        <v>5.91</v>
      </c>
      <c r="CD82" s="3">
        <v>0.4727</v>
      </c>
      <c r="CE82" s="1">
        <v>21</v>
      </c>
      <c r="CF82" s="1">
        <v>699</v>
      </c>
      <c r="CG82" s="1">
        <v>614</v>
      </c>
      <c r="CH82" s="1">
        <v>696</v>
      </c>
      <c r="CI82" s="1">
        <v>3</v>
      </c>
      <c r="CJ82" s="1">
        <v>611</v>
      </c>
      <c r="CK82" s="1">
        <v>321631</v>
      </c>
      <c r="CL82" s="1">
        <v>69102.23589</v>
      </c>
      <c r="CM82" s="3">
        <v>461</v>
      </c>
      <c r="CO82" s="1">
        <v>933</v>
      </c>
      <c r="CP82" s="1">
        <v>1.86</v>
      </c>
      <c r="CW82" s="1">
        <v>11956</v>
      </c>
      <c r="CX82" s="1">
        <v>11639</v>
      </c>
      <c r="CY82" s="1">
        <v>11172</v>
      </c>
      <c r="CZ82" s="1">
        <v>10798</v>
      </c>
      <c r="DA82" s="1">
        <v>10540</v>
      </c>
      <c r="DC82" s="4">
        <v>38</v>
      </c>
      <c r="DD82" s="4">
        <v>26</v>
      </c>
      <c r="DH82" s="4">
        <f>IF(COUNT(DJ82,D82)=2,IFERROR(DJ82*100/D82,""),"")</f>
        <v>38</v>
      </c>
      <c r="DI82" s="1">
        <f>IF(COUNT(O82,DJ81)=2,O82*0.9+DJ81*0.015,"")</f>
        <v>11693</v>
      </c>
      <c r="DJ82" s="1">
        <f>IF(COUNT(DJ81,I82,O82,DL82,DI82)=5,DJ81+I82+O82-DL82-DI82,"")</f>
        <v>151422</v>
      </c>
      <c r="DK82" s="1">
        <f>IF(COUNT(DK81,DI82,DM82,DR82)=4,DK81+DI82-DM82-DR82,"")</f>
        <v>247056</v>
      </c>
      <c r="DL82" s="1">
        <f>IF(COUNT(DJ81,BZ82)=2,ROUND(DJ81*BZ82/1000,0),"")</f>
        <v>1327</v>
      </c>
      <c r="DM82" s="1">
        <v>1680.238373</v>
      </c>
      <c r="DO82" s="1">
        <v>-8304.238373</v>
      </c>
      <c r="DP82" s="1">
        <v>8354.238373</v>
      </c>
      <c r="DQ82" s="1">
        <v>-33819.82761</v>
      </c>
      <c r="DR82" s="1">
        <f>IF(COUNT(DI81)=1,ROUND(DI81*0.2,0),"")</f>
        <v>50</v>
      </c>
      <c r="DS82" s="1">
        <f>IF(COUNT(DS81,DR82,BZ82)=3,INT(DS81+DR82-(DS81*BZ82/1000)),"")</f>
        <v>11456</v>
      </c>
      <c r="DU82" t="str">
        <v/>
      </c>
    </row>
    <row r="83">
      <c r="A83">
        <v>1911</v>
      </c>
      <c r="B83" t="str">
        <v/>
      </c>
      <c r="C83" s="1">
        <f>A83</f>
        <v>1911</v>
      </c>
      <c r="D83" s="1">
        <v>407291</v>
      </c>
      <c r="E83" s="1">
        <f>IF(COUNT(D83,D82)=2,(D83-D82),"")</f>
        <v>8813</v>
      </c>
      <c r="F83" s="2">
        <f>IFERROR(E83/D82,"")</f>
        <v>0.022116653867967618</v>
      </c>
      <c r="G83" s="2">
        <f>IFERROR((E83-E82)/E82,"")</f>
        <v>-0.5842728430586348</v>
      </c>
      <c r="I83" s="1">
        <v>15786</v>
      </c>
      <c r="J83" s="1">
        <f>IF(COUNT(I75,M83)=2,I75*M83,"")</f>
        <v>11917</v>
      </c>
      <c r="K83" s="2">
        <f>IFERROR((I83-I82)/I82,"")</f>
        <v>0.038211114764879976</v>
      </c>
      <c r="L83" s="2">
        <f>IFERROR(J83/E83,"")</f>
        <v>1.352206966980597</v>
      </c>
      <c r="M83" s="2">
        <f>IF(COUNT(M82)=1,M82-0.0002,"")</f>
        <v>0.8890629662787227</v>
      </c>
      <c r="N83" s="2">
        <f>IF(COUNT(I75,J83)=2,IFERROR((I75-J83)/I75,""),"")</f>
        <v>0.11093703372127724</v>
      </c>
      <c r="O83" s="1">
        <v>4073</v>
      </c>
      <c r="P83" s="2">
        <f>IFERROR((O83-O82)/O82,"")</f>
        <v>0.022082810539523212</v>
      </c>
      <c r="Q83" s="1">
        <f>IF(COUNT(O83,J83)=2,(O83+J83),"")</f>
        <v>15990</v>
      </c>
      <c r="R83" s="2">
        <v>-2.7231692677070827</v>
      </c>
      <c r="S83" s="1">
        <f>IF(COUNT(Q83,E83)=2,(Q83-E83),"")</f>
        <v>7177</v>
      </c>
      <c r="T83" s="2">
        <f>IFERROR((U83-U82)/U82,"")</f>
        <v>-0.1952662721893491</v>
      </c>
      <c r="U83" s="1">
        <v>1632</v>
      </c>
      <c r="V83" s="2">
        <f>IFERROR(U83/D83,"")</f>
        <v>0.004006963080451078</v>
      </c>
      <c r="W83" s="2">
        <f>IFERROR((X83-X82)/X82,"")</f>
        <v>0.2700881983910251</v>
      </c>
      <c r="X83" s="3">
        <f>IFERROR(O83/U83,"")</f>
        <v>2.4957107843137254</v>
      </c>
      <c r="Y83" s="3">
        <f>IFERROR(E83/U83,"")</f>
        <v>5.400122549019608</v>
      </c>
      <c r="Z83" s="3">
        <f>IFERROR(Q83/U83,"")</f>
        <v>9.797794117647058</v>
      </c>
      <c r="AG83" s="2">
        <f>IFERROR((AH83-AH82)/AH82,"")</f>
        <v>0</v>
      </c>
      <c r="AH83" s="1">
        <v>62</v>
      </c>
      <c r="AO83" s="2">
        <f>IFERROR((AP83-AP82)/AP82,"")</f>
        <v>0.021374045801526718</v>
      </c>
      <c r="AP83" s="1">
        <v>1338</v>
      </c>
      <c r="AU83" s="3">
        <f>IFERROR(AP83/AH83,"")</f>
        <v>21.580645161290324</v>
      </c>
      <c r="AV83" s="1">
        <v>-9.590168970814133</v>
      </c>
      <c r="AW83" s="3">
        <f>IFERROR(D83/AP83,"")</f>
        <v>304.4028400597907</v>
      </c>
      <c r="AX83" s="1">
        <v>-63.95551114344971</v>
      </c>
      <c r="BV83" s="1">
        <v>15532</v>
      </c>
      <c r="BW83" s="1">
        <v>476</v>
      </c>
      <c r="BX83" s="1">
        <v>15310</v>
      </c>
      <c r="BY83" s="4">
        <v>38</v>
      </c>
      <c r="BZ83" s="4">
        <v>8.6</v>
      </c>
      <c r="CA83" s="1">
        <v>52.65</v>
      </c>
      <c r="CB83" s="5">
        <v>1.038</v>
      </c>
      <c r="CC83" s="1">
        <v>4.22</v>
      </c>
      <c r="CD83" s="3">
        <v>0.4738</v>
      </c>
      <c r="CE83" s="1">
        <v>21</v>
      </c>
      <c r="CF83" s="1">
        <v>706</v>
      </c>
      <c r="CG83" s="1">
        <v>641</v>
      </c>
      <c r="CH83" s="1">
        <v>697</v>
      </c>
      <c r="CI83" s="1">
        <v>9</v>
      </c>
      <c r="CJ83" s="1">
        <v>632</v>
      </c>
      <c r="CK83" s="1">
        <v>332980</v>
      </c>
      <c r="CL83" s="1">
        <v>71206.7619</v>
      </c>
      <c r="CM83" s="3">
        <v>475</v>
      </c>
      <c r="CO83" s="1">
        <v>822</v>
      </c>
      <c r="CP83" s="1">
        <v>1.86</v>
      </c>
      <c r="CW83" s="1">
        <v>12384</v>
      </c>
      <c r="CX83" s="1">
        <v>12010</v>
      </c>
      <c r="CY83" s="1">
        <v>11693</v>
      </c>
      <c r="CZ83" s="1">
        <v>11226</v>
      </c>
      <c r="DA83" s="1">
        <v>10852</v>
      </c>
      <c r="DB83" s="4">
        <v>100</v>
      </c>
      <c r="DC83" s="4">
        <v>36.8</v>
      </c>
      <c r="DD83" s="4">
        <v>25.1</v>
      </c>
      <c r="DH83" s="4">
        <f>IF(COUNT(DJ83,D83)=2,IFERROR(DJ83*100/D83,""),"")</f>
        <v>36.8</v>
      </c>
      <c r="DI83" s="1">
        <f>IF(COUNT(O83,DJ82)=2,O83*0.9+DJ82*0.015,"")</f>
        <v>20123</v>
      </c>
      <c r="DJ83" s="1">
        <f>IF(COUNT(DJ82,I83,O83,DL83,DI83)=5,DJ82+I83+O83-DL83-DI83,"")</f>
        <v>149883</v>
      </c>
      <c r="DK83" s="1">
        <f>IF(COUNT(DK82,DI83,DM83,DR83)=4,DK82+DI83-DM83-DR83,"")</f>
        <v>257408</v>
      </c>
      <c r="DL83" s="1">
        <f>IF(COUNT(DJ82,BZ83)=2,ROUND(DJ82*BZ83/1000,0),"")</f>
        <v>1275</v>
      </c>
      <c r="DM83" s="1">
        <v>1698.655978</v>
      </c>
      <c r="DO83" s="1">
        <v>3745.344022</v>
      </c>
      <c r="DP83" s="1">
        <v>-3693.344022</v>
      </c>
      <c r="DQ83" s="1">
        <v>-37513.17163</v>
      </c>
      <c r="DR83" s="1">
        <f>IF(COUNT(DI82)=1,ROUND(DI82*0.2,0),"")</f>
        <v>52</v>
      </c>
      <c r="DS83" s="1">
        <f>IF(COUNT(DS82,DR83,BZ83)=3,INT(DS82+DR83-(DS82*BZ83/1000)),"")</f>
        <v>11409</v>
      </c>
      <c r="DU83" t="str">
        <v/>
      </c>
    </row>
    <row r="84">
      <c r="A84">
        <v>1912</v>
      </c>
      <c r="B84" t="str">
        <v/>
      </c>
      <c r="C84" s="1">
        <f>A84</f>
        <v>1912</v>
      </c>
      <c r="D84" s="1">
        <v>417555</v>
      </c>
      <c r="E84" s="1">
        <f>IF(COUNT(D84,D83)=2,(D84-D83),"")</f>
        <v>10264</v>
      </c>
      <c r="F84" s="2">
        <f>IFERROR(E84/D83,"")</f>
        <v>0.02520065505989575</v>
      </c>
      <c r="G84" s="2">
        <f>IFERROR((E84-E83)/E83,"")</f>
        <v>0.16464314081470555</v>
      </c>
      <c r="I84" s="1">
        <v>15955</v>
      </c>
      <c r="J84" s="1">
        <f>IF(COUNT(I76,M84)=2,I76*M84,"")</f>
        <v>11459</v>
      </c>
      <c r="K84" s="2">
        <f>IFERROR((I84-I83)/I83,"")</f>
        <v>0.010705688584821994</v>
      </c>
      <c r="L84" s="2">
        <f>IFERROR(J84/E84,"")</f>
        <v>1.1164263445050662</v>
      </c>
      <c r="M84" s="2">
        <f>IF(COUNT(M83)=1,M83-0.0002,"")</f>
        <v>0.786641037962518</v>
      </c>
      <c r="N84" s="2">
        <f>IF(COUNT(I76,J84)=2,IFERROR((I76-J84)/I76,""),"")</f>
        <v>0.21335896203748198</v>
      </c>
      <c r="O84" s="1">
        <v>4176</v>
      </c>
      <c r="P84" s="2">
        <f>IFERROR((O84-O83)/O83,"")</f>
        <v>0.025288485146083967</v>
      </c>
      <c r="Q84" s="1">
        <f>IF(COUNT(O84,J84)=2,(O84+J84),"")</f>
        <v>15635</v>
      </c>
      <c r="R84" s="2">
        <v>-0.2516371743068134</v>
      </c>
      <c r="S84" s="1">
        <f>IF(COUNT(Q84,E84)=2,(Q84-E84),"")</f>
        <v>5371</v>
      </c>
      <c r="T84" s="2">
        <f>IFERROR((U84-U83)/U83,"")</f>
        <v>-0.09313725490196079</v>
      </c>
      <c r="U84" s="1">
        <v>1480</v>
      </c>
      <c r="V84" s="2">
        <f>IFERROR(U84/D84,"")</f>
        <v>0.0035444432469974017</v>
      </c>
      <c r="W84" s="2">
        <f>IFERROR((X84-X83)/X83,"")</f>
        <v>0.1305883836205467</v>
      </c>
      <c r="X84" s="3">
        <f>IFERROR(O84/U84,"")</f>
        <v>2.8216216216216217</v>
      </c>
      <c r="Y84" s="3">
        <f>IFERROR(E84/U84,"")</f>
        <v>6.935135135135135</v>
      </c>
      <c r="Z84" s="3">
        <f>IFERROR(Q84/U84,"")</f>
        <v>10.56418918918919</v>
      </c>
      <c r="AG84" s="2">
        <f>IFERROR((AH84-AH83)/AH83,"")</f>
        <v>0.04838709677419355</v>
      </c>
      <c r="AH84" s="1">
        <v>65</v>
      </c>
      <c r="AO84" s="2">
        <f>IFERROR((AP84-AP83)/AP83,"")</f>
        <v>0.01868460388639761</v>
      </c>
      <c r="AP84" s="1">
        <v>1363</v>
      </c>
      <c r="AU84" s="3">
        <f>IFERROR(AP84/AH84,"")</f>
        <v>20.96923076923077</v>
      </c>
      <c r="AV84" s="1">
        <v>-8.978754578754579</v>
      </c>
      <c r="AW84" s="3">
        <f>IFERROR(D84/AP84,"")</f>
        <v>306.34996331621426</v>
      </c>
      <c r="AX84" s="1">
        <v>-62.008387887026174</v>
      </c>
      <c r="BF84" s="1">
        <v>0</v>
      </c>
      <c r="BG84" s="2">
        <v>0</v>
      </c>
      <c r="BV84" s="1">
        <v>15178</v>
      </c>
      <c r="BW84" s="1">
        <v>489</v>
      </c>
      <c r="BX84" s="1">
        <v>15466</v>
      </c>
      <c r="BY84" s="4">
        <v>37.5</v>
      </c>
      <c r="BZ84" s="4">
        <v>8.95</v>
      </c>
      <c r="CA84" s="1">
        <v>53.7</v>
      </c>
      <c r="CB84" s="5">
        <v>1.0375</v>
      </c>
      <c r="CC84" s="1">
        <v>4.24</v>
      </c>
      <c r="CD84" s="3">
        <v>0.4749</v>
      </c>
      <c r="CE84" s="1">
        <v>22</v>
      </c>
      <c r="CF84" s="1">
        <v>716</v>
      </c>
      <c r="CG84" s="1">
        <v>665</v>
      </c>
      <c r="CH84" s="1">
        <v>698</v>
      </c>
      <c r="CI84" s="1">
        <v>18</v>
      </c>
      <c r="CJ84" s="1">
        <v>647</v>
      </c>
      <c r="CK84" s="1">
        <v>344329</v>
      </c>
      <c r="CL84" s="1">
        <v>76802.30161</v>
      </c>
      <c r="CM84" s="3">
        <v>487</v>
      </c>
      <c r="CO84" s="1">
        <v>769</v>
      </c>
      <c r="CP84" s="1">
        <v>1.86</v>
      </c>
      <c r="CW84" s="1">
        <v>12941</v>
      </c>
      <c r="CX84" s="1">
        <v>12439</v>
      </c>
      <c r="CY84" s="1">
        <v>12066</v>
      </c>
      <c r="CZ84" s="1">
        <v>11748</v>
      </c>
      <c r="DA84" s="1">
        <v>11282</v>
      </c>
      <c r="DB84" s="4">
        <v>100</v>
      </c>
      <c r="DC84" s="4">
        <v>35.9</v>
      </c>
      <c r="DD84" s="4">
        <v>25.5</v>
      </c>
      <c r="DH84" s="4">
        <f>IF(COUNT(DJ84,D84)=2,IFERROR(DJ84*100/D84,""),"")</f>
        <v>35.9</v>
      </c>
      <c r="DI84" s="1">
        <f>IF(COUNT(O84,DJ83)=2,O84*0.9+DJ83*0.015,"")</f>
        <v>18787</v>
      </c>
      <c r="DJ84" s="1">
        <f>IF(COUNT(DJ83,I84,O84,DL84,DI84)=5,DJ83+I84+O84-DL84-DI84,"")</f>
        <v>149902</v>
      </c>
      <c r="DK84" s="1">
        <f>IF(COUNT(DK83,DI84,DM84,DR84)=4,DK83+DI84-DM84-DR84,"")</f>
        <v>267653</v>
      </c>
      <c r="DL84" s="1">
        <f>IF(COUNT(DJ83,BZ84)=2,ROUND(DJ83*BZ84/1000,0),"")</f>
        <v>1325</v>
      </c>
      <c r="DM84" s="1">
        <v>1757.099985</v>
      </c>
      <c r="DO84" s="1">
        <v>1831.900015</v>
      </c>
      <c r="DP84" s="1">
        <v>-1777.900015</v>
      </c>
      <c r="DQ84" s="1">
        <v>-39291.07165</v>
      </c>
      <c r="DR84" s="1">
        <f>IF(COUNT(DI83)=1,ROUND(DI83*0.2,0),"")</f>
        <v>54</v>
      </c>
      <c r="DS84" s="1">
        <f>IF(COUNT(DS83,DR84,BZ84)=3,INT(DS83+DR84-(DS83*BZ84/1000)),"")</f>
        <v>11360</v>
      </c>
      <c r="DU84" t="str">
        <v/>
      </c>
    </row>
    <row r="85">
      <c r="A85">
        <v>1913</v>
      </c>
      <c r="B85" t="str">
        <v/>
      </c>
      <c r="C85" s="1">
        <f>A85</f>
        <v>1913</v>
      </c>
      <c r="D85" s="1">
        <v>431607</v>
      </c>
      <c r="E85" s="1">
        <f>IF(COUNT(D85,D84)=2,(D85-D84),"")</f>
        <v>14052</v>
      </c>
      <c r="F85" s="2">
        <f>IFERROR(E85/D84,"")</f>
        <v>0.03365305169378884</v>
      </c>
      <c r="G85" s="2">
        <f>IFERROR((E85-E84)/E84,"")</f>
        <v>0.3690568978955573</v>
      </c>
      <c r="I85" s="1">
        <v>16214</v>
      </c>
      <c r="J85" s="1">
        <f>IF(COUNT(I77,M85)=2,I77*M85,"")</f>
        <v>11002</v>
      </c>
      <c r="K85" s="2">
        <f>IFERROR((I85-I84)/I84,"")</f>
        <v>0.016233155750548418</v>
      </c>
      <c r="L85" s="2">
        <f>IFERROR(J85/E85,"")</f>
        <v>0.7829490463990891</v>
      </c>
      <c r="M85" s="2">
        <f>IF(COUNT(M84)=1,M84-0.0002,"")</f>
        <v>0.7519650058095824</v>
      </c>
      <c r="N85" s="2">
        <f>IF(COUNT(I77,J85)=2,IFERROR((I77-J85)/I77,""),"")</f>
        <v>0.2480349941904176</v>
      </c>
      <c r="O85" s="1">
        <v>4316</v>
      </c>
      <c r="P85" s="2">
        <f>IFERROR((O85-O84)/O84,"")</f>
        <v>0.033524904214559385</v>
      </c>
      <c r="Q85" s="1">
        <f>IF(COUNT(O85,J85)=2,(O85+J85),"")</f>
        <v>15318</v>
      </c>
      <c r="R85" s="2">
        <v>-0.7642897039657419</v>
      </c>
      <c r="S85" s="1">
        <f>IF(COUNT(Q85,E85)=2,(Q85-E85),"")</f>
        <v>1266</v>
      </c>
      <c r="T85" s="2">
        <f>IFERROR((U85-U84)/U84,"")</f>
        <v>0.35135135135135137</v>
      </c>
      <c r="U85" s="1">
        <v>2000</v>
      </c>
      <c r="V85" s="2">
        <f>IFERROR(U85/D85,"")</f>
        <v>0.004633845141529216</v>
      </c>
      <c r="W85" s="2">
        <f>IFERROR((X85-X84)/X84,"")</f>
        <v>-0.2351915708812261</v>
      </c>
      <c r="X85" s="3">
        <f>IFERROR(O85/U85,"")</f>
        <v>2.158</v>
      </c>
      <c r="Y85" s="3">
        <f>IFERROR(E85/U85,"")</f>
        <v>7.026</v>
      </c>
      <c r="Z85" s="3">
        <f>IFERROR(Q85/U85,"")</f>
        <v>7.659</v>
      </c>
      <c r="AG85" s="2">
        <f>IFERROR((AH85-AH84)/AH84,"")</f>
        <v>0.015384615384615385</v>
      </c>
      <c r="AH85" s="1">
        <v>66</v>
      </c>
      <c r="AO85" s="2">
        <f>IFERROR((AP85-AP84)/AP84,"")</f>
        <v>0.02641232575201761</v>
      </c>
      <c r="AP85" s="1">
        <v>1399</v>
      </c>
      <c r="AU85" s="3">
        <f>IFERROR(AP85/AH85,"")</f>
        <v>21.196969696969695</v>
      </c>
      <c r="AV85" s="1">
        <v>-9.206493506493505</v>
      </c>
      <c r="AW85" s="3">
        <f>IFERROR(D85/AP85,"")</f>
        <v>308.5110793423874</v>
      </c>
      <c r="AX85" s="1">
        <v>-59.84727186085303</v>
      </c>
      <c r="BF85" s="1">
        <v>0</v>
      </c>
      <c r="BG85" s="2">
        <v>0</v>
      </c>
      <c r="BT85" s="1">
        <v>70</v>
      </c>
      <c r="BV85" s="1">
        <v>14860</v>
      </c>
      <c r="BW85" s="1">
        <v>505</v>
      </c>
      <c r="BX85" s="1">
        <v>15709</v>
      </c>
      <c r="BY85" s="4">
        <v>37</v>
      </c>
      <c r="BZ85" s="4">
        <v>9.3</v>
      </c>
      <c r="CA85" s="1">
        <v>52.65</v>
      </c>
      <c r="CB85" s="5">
        <v>1.037</v>
      </c>
      <c r="CC85" s="1">
        <v>4.09</v>
      </c>
      <c r="CD85" s="3">
        <v>0.476</v>
      </c>
      <c r="CE85" s="1">
        <v>22</v>
      </c>
      <c r="CF85" s="1">
        <v>749</v>
      </c>
      <c r="CG85" s="1">
        <v>675</v>
      </c>
      <c r="CH85" s="1">
        <v>724</v>
      </c>
      <c r="CI85" s="1">
        <v>27</v>
      </c>
      <c r="CJ85" s="1">
        <v>650</v>
      </c>
      <c r="CK85" s="1">
        <v>355679</v>
      </c>
      <c r="CL85" s="1">
        <v>79007.04315</v>
      </c>
      <c r="CM85" s="3">
        <v>482</v>
      </c>
      <c r="CO85" s="1">
        <v>858</v>
      </c>
      <c r="CP85" s="1">
        <v>1.87</v>
      </c>
      <c r="CU85" s="1">
        <v>1895</v>
      </c>
      <c r="CV85" s="1">
        <v>105</v>
      </c>
      <c r="CW85" s="1">
        <v>13522</v>
      </c>
      <c r="CX85" s="1">
        <v>12999</v>
      </c>
      <c r="CY85" s="1">
        <v>12497</v>
      </c>
      <c r="CZ85" s="1">
        <v>12123</v>
      </c>
      <c r="DA85" s="1">
        <v>11806</v>
      </c>
      <c r="DB85" s="4">
        <v>99.99683631</v>
      </c>
      <c r="DC85" s="4">
        <v>36.3</v>
      </c>
      <c r="DD85" s="4">
        <v>25.1</v>
      </c>
      <c r="DG85" s="4">
        <v>0.1</v>
      </c>
      <c r="DH85" s="4">
        <f>IF(COUNT(DJ85,D85)=2,IFERROR(DJ85*100/D85,""),"")</f>
        <v>36.3</v>
      </c>
      <c r="DI85" s="1">
        <f>IF(COUNT(O85,DJ84)=2,O85*0.9+DJ84*0.015,"")</f>
        <v>12326</v>
      </c>
      <c r="DJ85" s="1">
        <f>IF(COUNT(DJ84,I85,O85,DL85,DI85)=5,DJ84+I85+O85-DL85-DI85,"")</f>
        <v>156673</v>
      </c>
      <c r="DK85" s="1">
        <f>IF(COUNT(DK84,DI85,DM85,DR85)=4,DK84+DI85-DM85-DR85,"")</f>
        <v>274934</v>
      </c>
      <c r="DL85" s="1">
        <f>IF(COUNT(DJ84,BZ85)=2,ROUND(DJ84*BZ85/1000,0),"")</f>
        <v>1433</v>
      </c>
      <c r="DM85" s="1">
        <v>1732.193752</v>
      </c>
      <c r="DO85" s="1">
        <v>-2357.193752</v>
      </c>
      <c r="DP85" s="1">
        <v>2412.193752</v>
      </c>
      <c r="DQ85" s="1">
        <v>-36878.87789</v>
      </c>
      <c r="DR85" s="1">
        <f>IF(COUNT(DI84)=1,ROUND(DI84*0.2,0),"")</f>
        <v>55</v>
      </c>
      <c r="DS85" s="1">
        <f>IF(COUNT(DS84,DR85,BZ85)=3,INT(DS84+DR85-(DS84*BZ85/1000)),"")</f>
        <v>11309</v>
      </c>
      <c r="DU85" t="str">
        <v/>
      </c>
    </row>
    <row r="86">
      <c r="A86">
        <v>1914</v>
      </c>
      <c r="B86" t="str">
        <v/>
      </c>
      <c r="C86" s="1">
        <f>A86</f>
        <v>1914</v>
      </c>
      <c r="D86" s="1">
        <v>454718</v>
      </c>
      <c r="E86" s="1">
        <f>IF(COUNT(D86,D85)=2,(D86-D85),"")</f>
        <v>23111</v>
      </c>
      <c r="F86" s="2">
        <f>IFERROR(E86/D85,"")</f>
        <v>0.05354639753294085</v>
      </c>
      <c r="G86" s="2">
        <f>IFERROR((E86-E85)/E85,"")</f>
        <v>0.6446769143182465</v>
      </c>
      <c r="I86" s="1">
        <v>14717</v>
      </c>
      <c r="J86" s="1">
        <f>IF(COUNT(I78,M86)=2,I78*M86,"")</f>
        <v>10544</v>
      </c>
      <c r="K86" s="2">
        <f>IFERROR((I86-I85)/I85,"")</f>
        <v>-0.09232761810780807</v>
      </c>
      <c r="L86" s="2">
        <f>IFERROR(J86/E86,"")</f>
        <v>0.4562329626584743</v>
      </c>
      <c r="M86" s="2">
        <f>IF(COUNT(M85)=1,M85-0.0002,"")</f>
        <v>0.7096513662673307</v>
      </c>
      <c r="N86" s="2">
        <f>IF(COUNT(I78,J86)=2,IFERROR((I78-J86)/I78,""),"")</f>
        <v>0.2903486337326693</v>
      </c>
      <c r="O86" s="1">
        <v>4547</v>
      </c>
      <c r="P86" s="2">
        <f>IFERROR((O86-O85)/O85,"")</f>
        <v>0.053521779425393885</v>
      </c>
      <c r="Q86" s="1">
        <f>IF(COUNT(O86,J86)=2,(O86+J86),"")</f>
        <v>15091</v>
      </c>
      <c r="R86" s="2">
        <v>-7.334913112164297</v>
      </c>
      <c r="S86" s="1">
        <f>IF(COUNT(Q86,E86)=2,(Q86-E86),"")</f>
        <v>-8020</v>
      </c>
      <c r="T86" s="2">
        <f>IFERROR((U86-U85)/U85,"")</f>
        <v>-0.2845</v>
      </c>
      <c r="U86" s="1">
        <v>1431</v>
      </c>
      <c r="V86" s="2">
        <f>IFERROR(U86/D86,"")</f>
        <v>0.003147005396751393</v>
      </c>
      <c r="W86" s="2">
        <f>IFERROR((X86-X85)/X85,"")</f>
        <v>0.472427364675603</v>
      </c>
      <c r="X86" s="3">
        <f>IFERROR(O86/U86,"")</f>
        <v>3.177498252969951</v>
      </c>
      <c r="Y86" s="3">
        <f>IFERROR(E86/U86,"")</f>
        <v>16.15024458420685</v>
      </c>
      <c r="Z86" s="3">
        <f>IFERROR(Q86/U86,"")</f>
        <v>10.54577218728162</v>
      </c>
      <c r="AG86" s="2">
        <f>IFERROR((AH86-AH85)/AH85,"")</f>
        <v>0.030303030303030304</v>
      </c>
      <c r="AH86" s="1">
        <v>68</v>
      </c>
      <c r="AO86" s="2">
        <f>IFERROR((AP86-AP85)/AP85,"")</f>
        <v>-0.01858470335954253</v>
      </c>
      <c r="AP86" s="1">
        <v>1373</v>
      </c>
      <c r="AU86" s="3">
        <f>IFERROR(AP86/AH86,"")</f>
        <v>20.191176470588236</v>
      </c>
      <c r="AV86" s="1">
        <v>-8.200700280112045</v>
      </c>
      <c r="AW86" s="3">
        <f>IFERROR(D86/AP86,"")</f>
        <v>331.18572469045887</v>
      </c>
      <c r="AX86" s="1">
        <v>-37.17262651278156</v>
      </c>
      <c r="BF86" s="1">
        <v>0</v>
      </c>
      <c r="BG86" s="2">
        <v>0</v>
      </c>
      <c r="BT86" s="1">
        <v>80</v>
      </c>
      <c r="BV86" s="1">
        <v>14942</v>
      </c>
      <c r="BW86" s="1">
        <v>532</v>
      </c>
      <c r="BX86" s="1">
        <v>14185</v>
      </c>
      <c r="BY86" s="4">
        <v>39.5</v>
      </c>
      <c r="BZ86" s="4">
        <v>8.3</v>
      </c>
      <c r="CA86" s="1">
        <v>54.4</v>
      </c>
      <c r="CB86" s="5">
        <v>1.0395</v>
      </c>
      <c r="CC86" s="1">
        <v>4.5</v>
      </c>
      <c r="CD86" s="3">
        <v>0.4771</v>
      </c>
      <c r="CE86" s="1">
        <v>21</v>
      </c>
      <c r="CF86" s="1">
        <v>772</v>
      </c>
      <c r="CG86" s="1">
        <v>634</v>
      </c>
      <c r="CH86" s="1">
        <v>739</v>
      </c>
      <c r="CI86" s="1">
        <v>33</v>
      </c>
      <c r="CJ86" s="1">
        <v>601</v>
      </c>
      <c r="CK86" s="1">
        <v>367028</v>
      </c>
      <c r="CL86" s="1">
        <v>77520.33992</v>
      </c>
      <c r="CM86" s="3">
        <v>485</v>
      </c>
      <c r="CO86" s="1">
        <v>684</v>
      </c>
      <c r="CP86" s="1">
        <v>1.85</v>
      </c>
      <c r="CR86" s="1">
        <v>648</v>
      </c>
      <c r="CS86" s="1">
        <v>36</v>
      </c>
      <c r="CU86" s="1">
        <v>1316</v>
      </c>
      <c r="CV86" s="1">
        <v>115</v>
      </c>
      <c r="CW86" s="1">
        <v>13855</v>
      </c>
      <c r="CX86" s="1">
        <v>13582</v>
      </c>
      <c r="CY86" s="1">
        <v>13059</v>
      </c>
      <c r="CZ86" s="1">
        <v>12557</v>
      </c>
      <c r="DA86" s="1">
        <v>12184</v>
      </c>
      <c r="DB86" s="4">
        <v>81.03436641</v>
      </c>
      <c r="DC86" s="4">
        <v>36.1</v>
      </c>
      <c r="DD86" s="4">
        <v>25</v>
      </c>
      <c r="DF86" s="4">
        <v>10.3</v>
      </c>
      <c r="DG86" s="4">
        <v>0.2</v>
      </c>
      <c r="DH86" s="4">
        <f>IF(COUNT(DJ86,D86)=2,IFERROR(DJ86*100/D86,""),"")</f>
        <v>36.1</v>
      </c>
      <c r="DI86" s="1">
        <f>IF(COUNT(O86,DJ85)=2,O86*0.9+DJ85*0.015,"")</f>
        <v>10456</v>
      </c>
      <c r="DJ86" s="1">
        <f>IF(COUNT(DJ85,I86,O86,DL86,DI86)=5,DJ85+I86+O86-DL86-DI86,"")</f>
        <v>164153</v>
      </c>
      <c r="DK86" s="1">
        <f>IF(COUNT(DK85,DI86,DM86,DR86)=4,DK85+DI86-DM86-DR86,"")</f>
        <v>290565</v>
      </c>
      <c r="DL86" s="1">
        <f>IF(COUNT(DJ85,BZ86)=2,ROUND(DJ85*BZ86/1000,0),"")</f>
        <v>1328</v>
      </c>
      <c r="DM86" s="1">
        <v>1691.792514</v>
      </c>
      <c r="DO86" s="1">
        <v>-11188.79251</v>
      </c>
      <c r="DP86" s="1">
        <v>11246.79251</v>
      </c>
      <c r="DQ86" s="1">
        <v>-25632.08538</v>
      </c>
      <c r="DR86" s="1">
        <f>IF(COUNT(DI85)=1,ROUND(DI85*0.2,0),"")</f>
        <v>58</v>
      </c>
      <c r="DS86" s="1">
        <f>IF(COUNT(DS85,DR86,BZ86)=3,INT(DS85+DR86-(DS85*BZ86/1000)),"")</f>
        <v>11273</v>
      </c>
      <c r="DU86" t="str">
        <v/>
      </c>
    </row>
    <row r="87">
      <c r="A87">
        <v>1915</v>
      </c>
      <c r="B87" t="str">
        <v/>
      </c>
      <c r="C87" s="1">
        <f>A87</f>
        <v>1915</v>
      </c>
      <c r="D87" s="1">
        <v>466238</v>
      </c>
      <c r="E87" s="1">
        <f>IF(COUNT(D87,D86)=2,(D87-D86),"")</f>
        <v>11520</v>
      </c>
      <c r="F87" s="2">
        <f>IFERROR(E87/D86,"")</f>
        <v>0.025334383068187315</v>
      </c>
      <c r="G87" s="2">
        <f>IFERROR((E87-E86)/E86,"")</f>
        <v>-0.5015360650772359</v>
      </c>
      <c r="I87" s="1">
        <v>15029</v>
      </c>
      <c r="J87" s="1">
        <f>IF(COUNT(I79,M87)=2,I79*M87,"")</f>
        <v>10395</v>
      </c>
      <c r="K87" s="2">
        <f>IFERROR((I87-I86)/I86,"")</f>
        <v>0.021199972820547665</v>
      </c>
      <c r="L87" s="2">
        <f>IFERROR(J87/E87,"")</f>
        <v>0.90234375</v>
      </c>
      <c r="M87" s="2">
        <f>IF(COUNT(M86)=1,M86-0.0002,"")</f>
        <v>0.6692634560906515</v>
      </c>
      <c r="N87" s="2">
        <f>IF(COUNT(I79,J87)=2,IFERROR((I79-J87)/I79,""),"")</f>
        <v>0.3307365439093484</v>
      </c>
      <c r="O87" s="1">
        <v>4662</v>
      </c>
      <c r="P87" s="2">
        <f>IFERROR((O87-O86)/O86,"")</f>
        <v>0.025291400923685946</v>
      </c>
      <c r="Q87" s="1">
        <f>IF(COUNT(O87,J87)=2,(O87+J87),"")</f>
        <v>15057</v>
      </c>
      <c r="R87" s="2">
        <v>-1.4410224438902743</v>
      </c>
      <c r="S87" s="1">
        <f>IF(COUNT(Q87,E87)=2,(Q87-E87),"")</f>
        <v>3537</v>
      </c>
      <c r="T87" s="2">
        <f>IFERROR((U87-U86)/U86,"")</f>
        <v>-0.1607267645003494</v>
      </c>
      <c r="U87" s="1">
        <v>1201</v>
      </c>
      <c r="V87" s="2">
        <f>IFERROR(U87/D87,"")</f>
        <v>0.0025759376112629174</v>
      </c>
      <c r="W87" s="2">
        <f>IFERROR((X87-X86)/X86,"")</f>
        <v>0.22164196063430022</v>
      </c>
      <c r="X87" s="3">
        <f>IFERROR(O87/U87,"")</f>
        <v>3.881765195670275</v>
      </c>
      <c r="Y87" s="3">
        <f>IFERROR(E87/U87,"")</f>
        <v>9.592006661115738</v>
      </c>
      <c r="Z87" s="3">
        <f>IFERROR(Q87/U87,"")</f>
        <v>12.537052456286428</v>
      </c>
      <c r="AG87" s="2">
        <f>IFERROR((AH87-AH86)/AH86,"")</f>
        <v>0.058823529411764705</v>
      </c>
      <c r="AH87" s="1">
        <v>72</v>
      </c>
      <c r="AO87" s="2">
        <f>IFERROR((AP87-AP86)/AP86,"")</f>
        <v>0.013109978150036417</v>
      </c>
      <c r="AP87" s="1">
        <v>1391</v>
      </c>
      <c r="AU87" s="3">
        <f>IFERROR(AP87/AH87,"")</f>
        <v>19.319444444444443</v>
      </c>
      <c r="AV87" s="1">
        <v>-7.328968253968252</v>
      </c>
      <c r="AW87" s="3">
        <f>IFERROR(D87/AP87,"")</f>
        <v>335.18188353702374</v>
      </c>
      <c r="AX87" s="1">
        <v>-33.176467666216695</v>
      </c>
      <c r="BF87" s="1">
        <v>0</v>
      </c>
      <c r="BG87" s="2">
        <v>0</v>
      </c>
      <c r="BT87" s="1">
        <v>90</v>
      </c>
      <c r="BV87" s="1">
        <v>14909</v>
      </c>
      <c r="BW87" s="1">
        <v>545</v>
      </c>
      <c r="BX87" s="1">
        <v>14484</v>
      </c>
      <c r="BY87" s="4">
        <v>40.2</v>
      </c>
      <c r="BZ87" s="4">
        <v>8.3</v>
      </c>
      <c r="CA87" s="1">
        <v>54.65</v>
      </c>
      <c r="CB87" s="5">
        <v>1.0402</v>
      </c>
      <c r="CC87" s="1">
        <v>4.59</v>
      </c>
      <c r="CD87" s="3">
        <v>0.4782</v>
      </c>
      <c r="CE87" s="1">
        <v>21</v>
      </c>
      <c r="CF87" s="1">
        <v>783</v>
      </c>
      <c r="CG87" s="1">
        <v>594</v>
      </c>
      <c r="CH87" s="1">
        <v>797</v>
      </c>
      <c r="CI87" s="1">
        <v>36</v>
      </c>
      <c r="CJ87" s="1">
        <v>608</v>
      </c>
      <c r="CK87" s="1">
        <v>378377</v>
      </c>
      <c r="CL87" s="1">
        <v>79624.86593</v>
      </c>
      <c r="CM87" s="3">
        <v>464</v>
      </c>
      <c r="CO87" s="1">
        <v>621</v>
      </c>
      <c r="CP87" s="1">
        <v>1.84</v>
      </c>
      <c r="CR87" s="1">
        <v>571</v>
      </c>
      <c r="CS87" s="1">
        <v>50</v>
      </c>
      <c r="CU87" s="1">
        <v>1091</v>
      </c>
      <c r="CV87" s="1">
        <v>110</v>
      </c>
      <c r="CW87" s="1">
        <v>14199</v>
      </c>
      <c r="CX87" s="1">
        <v>13917</v>
      </c>
      <c r="CY87" s="1">
        <v>13644</v>
      </c>
      <c r="CZ87" s="1">
        <v>13121</v>
      </c>
      <c r="DA87" s="1">
        <v>12619</v>
      </c>
      <c r="DB87" s="4">
        <v>78.2444563</v>
      </c>
      <c r="DC87" s="4">
        <v>37.7</v>
      </c>
      <c r="DD87" s="4">
        <v>25.7</v>
      </c>
      <c r="DF87" s="4">
        <v>8.8</v>
      </c>
      <c r="DG87" s="4">
        <v>0.2</v>
      </c>
      <c r="DH87" s="4">
        <f>IF(COUNT(DJ87,D87)=2,IFERROR(DJ87*100/D87,""),"")</f>
        <v>37.7</v>
      </c>
      <c r="DI87" s="1">
        <f>IF(COUNT(O87,DJ86)=2,O87*0.9+DJ86*0.015,"")</f>
        <v>6631</v>
      </c>
      <c r="DJ87" s="1">
        <f>IF(COUNT(DJ86,I87,O87,DL87,DI87)=5,DJ86+I87+O87-DL87-DI87,"")</f>
        <v>175772</v>
      </c>
      <c r="DK87" s="1">
        <f>IF(COUNT(DK86,DI87,DM87,DR87)=4,DK86+DI87-DM87-DR87,"")</f>
        <v>290466</v>
      </c>
      <c r="DL87" s="1">
        <f>IF(COUNT(DJ86,BZ87)=2,ROUND(DJ86*BZ87/1000,0),"")</f>
        <v>1441</v>
      </c>
      <c r="DM87" s="1">
        <v>1608.433384</v>
      </c>
      <c r="DO87" s="1">
        <v>339.5666158</v>
      </c>
      <c r="DP87" s="1">
        <v>-279.5666158</v>
      </c>
      <c r="DQ87" s="1">
        <v>-25911.652</v>
      </c>
      <c r="DR87" s="1">
        <f>IF(COUNT(DI86)=1,ROUND(DI86*0.2,0),"")</f>
        <v>60</v>
      </c>
      <c r="DS87" s="1">
        <f>IF(COUNT(DS86,DR87,BZ87)=3,INT(DS86+DR87-(DS86*BZ87/1000)),"")</f>
        <v>11239</v>
      </c>
      <c r="DU87" t="str">
        <v/>
      </c>
    </row>
    <row r="88">
      <c r="A88">
        <v>1916</v>
      </c>
      <c r="B88" t="str">
        <v/>
      </c>
      <c r="C88" s="1">
        <f>A88</f>
        <v>1916</v>
      </c>
      <c r="D88" s="1">
        <v>477321</v>
      </c>
      <c r="E88" s="1">
        <f>IF(COUNT(D88,D87)=2,(D88-D87),"")</f>
        <v>11083</v>
      </c>
      <c r="F88" s="2">
        <f>IFERROR(E88/D87,"")</f>
        <v>0.023771121187033232</v>
      </c>
      <c r="G88" s="2">
        <f>IFERROR((E88-E87)/E87,"")</f>
        <v>-0.037934027777777775</v>
      </c>
      <c r="I88" s="1">
        <v>15340</v>
      </c>
      <c r="J88" s="1">
        <f>IF(COUNT(I80,M88)=2,I80*M88,"")</f>
        <v>10247</v>
      </c>
      <c r="K88" s="2">
        <f>IFERROR((I88-I87)/I87,"")</f>
        <v>0.020693326235943842</v>
      </c>
      <c r="L88" s="2">
        <f>IFERROR(J88/E88,"")</f>
        <v>0.9245691599747361</v>
      </c>
      <c r="M88" s="2">
        <f>IF(COUNT(M87)=1,M87-0.0002,"")</f>
        <v>0.6787890832008479</v>
      </c>
      <c r="N88" s="2">
        <f>IF(COUNT(I80,J88)=2,IFERROR((I80-J88)/I80,""),"")</f>
        <v>0.3212109167991521</v>
      </c>
      <c r="O88" s="1">
        <v>4773</v>
      </c>
      <c r="P88" s="2">
        <f>IFERROR((O88-O87)/O87,"")</f>
        <v>0.023809523809523808</v>
      </c>
      <c r="Q88" s="1">
        <f>IF(COUNT(O88,J88)=2,(O88+J88),"")</f>
        <v>15020</v>
      </c>
      <c r="R88" s="2">
        <v>0.11309018942606729</v>
      </c>
      <c r="S88" s="1">
        <f>IF(COUNT(Q88,E88)=2,(Q88-E88),"")</f>
        <v>3937</v>
      </c>
      <c r="T88" s="2">
        <f>IFERROR((U88-U87)/U87,"")</f>
        <v>0.03413821815154038</v>
      </c>
      <c r="U88" s="1">
        <v>1242</v>
      </c>
      <c r="V88" s="2">
        <f>IFERROR(U88/D88,"")</f>
        <v>0.0026020225382918415</v>
      </c>
      <c r="W88" s="2">
        <f>IFERROR((X88-X87)/X87,"")</f>
        <v>-0.009987731002223709</v>
      </c>
      <c r="X88" s="3">
        <f>IFERROR(O88/U88,"")</f>
        <v>3.842995169082126</v>
      </c>
      <c r="Y88" s="3">
        <f>IFERROR(E88/U88,"")</f>
        <v>8.923510466988727</v>
      </c>
      <c r="Z88" s="3">
        <f>IFERROR(Q88/U88,"")</f>
        <v>12.093397745571659</v>
      </c>
      <c r="AG88" s="2">
        <f>IFERROR((AH88-AH87)/AH87,"")</f>
        <v>0.013888888888888888</v>
      </c>
      <c r="AH88" s="1">
        <v>73</v>
      </c>
      <c r="AO88" s="2">
        <f>IFERROR((AP88-AP87)/AP87,"")</f>
        <v>-0.017253774263120056</v>
      </c>
      <c r="AP88" s="1">
        <v>1367</v>
      </c>
      <c r="AU88" s="3">
        <f>IFERROR(AP88/AH88,"")</f>
        <v>18.726027397260275</v>
      </c>
      <c r="AV88" s="1">
        <v>-6.735551206784084</v>
      </c>
      <c r="AW88" s="3">
        <f>IFERROR(D88/AP88,"")</f>
        <v>349.17410387710316</v>
      </c>
      <c r="AX88" s="1">
        <v>-19.184247326137267</v>
      </c>
      <c r="BF88" s="1">
        <v>0</v>
      </c>
      <c r="BG88" s="2">
        <v>0</v>
      </c>
      <c r="BT88" s="1">
        <v>337</v>
      </c>
      <c r="BV88" s="1">
        <v>14871</v>
      </c>
      <c r="BW88" s="1">
        <v>558</v>
      </c>
      <c r="BX88" s="1">
        <v>14782</v>
      </c>
      <c r="BY88" s="4">
        <v>38.6</v>
      </c>
      <c r="BZ88" s="4">
        <v>8.2</v>
      </c>
      <c r="CA88" s="1">
        <v>51.95</v>
      </c>
      <c r="CB88" s="5">
        <v>1.0386</v>
      </c>
      <c r="CC88" s="1">
        <v>4.18</v>
      </c>
      <c r="CD88" s="3">
        <v>0.4792</v>
      </c>
      <c r="CE88" s="1">
        <v>22</v>
      </c>
      <c r="CF88" s="1">
        <v>808</v>
      </c>
      <c r="CG88" s="1">
        <v>598</v>
      </c>
      <c r="CH88" s="1">
        <v>769</v>
      </c>
      <c r="CI88" s="1">
        <v>39</v>
      </c>
      <c r="CJ88" s="1">
        <v>559</v>
      </c>
      <c r="CK88" s="1">
        <v>389726</v>
      </c>
      <c r="CL88" s="1">
        <v>85621.26774</v>
      </c>
      <c r="CM88" s="3">
        <v>494</v>
      </c>
      <c r="CO88" s="1">
        <v>722</v>
      </c>
      <c r="CP88" s="1">
        <v>1.85</v>
      </c>
      <c r="CR88" s="1">
        <v>656</v>
      </c>
      <c r="CS88" s="1">
        <v>66</v>
      </c>
      <c r="CU88" s="1">
        <v>1128</v>
      </c>
      <c r="CV88" s="1">
        <v>114</v>
      </c>
      <c r="CW88" s="1">
        <v>14046</v>
      </c>
      <c r="CX88" s="1">
        <v>14263</v>
      </c>
      <c r="CY88" s="1">
        <v>13981</v>
      </c>
      <c r="CZ88" s="1">
        <v>13708</v>
      </c>
      <c r="DA88" s="1">
        <v>13185</v>
      </c>
      <c r="DB88" s="4">
        <v>81.17210855</v>
      </c>
      <c r="DC88" s="4">
        <v>35.4</v>
      </c>
      <c r="DD88" s="4">
        <v>25.3</v>
      </c>
      <c r="DF88" s="4">
        <v>9.8</v>
      </c>
      <c r="DG88" s="4">
        <v>0.6</v>
      </c>
      <c r="DH88" s="4">
        <f>IF(COUNT(DJ88,D88)=2,IFERROR(DJ88*100/D88,""),"")</f>
        <v>35.4</v>
      </c>
      <c r="DI88" s="1">
        <f>IF(COUNT(O88,DJ87)=2,O88*0.9+DJ87*0.015,"")</f>
        <v>25544</v>
      </c>
      <c r="DJ88" s="1">
        <f>IF(COUNT(DJ87,I88,O88,DL88,DI88)=5,DJ87+I88+O88-DL88-DI88,"")</f>
        <v>168972</v>
      </c>
      <c r="DK88" s="1">
        <f>IF(COUNT(DK87,DI88,DM88,DR88)=4,DK87+DI88-DM88-DR88,"")</f>
        <v>308349</v>
      </c>
      <c r="DL88" s="1">
        <f>IF(COUNT(DJ87,BZ88)=2,ROUND(DJ87*BZ88/1000,0),"")</f>
        <v>1369</v>
      </c>
      <c r="DM88" s="1">
        <v>1628.983257</v>
      </c>
      <c r="DO88" s="1">
        <v>790.016743</v>
      </c>
      <c r="DP88" s="1">
        <v>-729.016743</v>
      </c>
      <c r="DQ88" s="1">
        <v>-26640.66874</v>
      </c>
      <c r="DR88" s="1">
        <f>IF(COUNT(DI87)=1,ROUND(DI87*0.2,0),"")</f>
        <v>61</v>
      </c>
      <c r="DS88" s="1">
        <f>IF(COUNT(DS87,DR88,BZ88)=3,INT(DS87+DR88-(DS87*BZ88/1000)),"")</f>
        <v>11207</v>
      </c>
      <c r="DU88" t="str">
        <v/>
      </c>
    </row>
    <row r="89">
      <c r="A89">
        <v>1917</v>
      </c>
      <c r="B89" t="str">
        <v/>
      </c>
      <c r="C89" s="1">
        <f>A89</f>
        <v>1917</v>
      </c>
      <c r="D89" s="1">
        <v>488038</v>
      </c>
      <c r="E89" s="1">
        <f>IF(COUNT(D89,D88)=2,(D89-D88),"")</f>
        <v>10717</v>
      </c>
      <c r="F89" s="2">
        <f>IFERROR(E89/D88,"")</f>
        <v>0.02245239576720907</v>
      </c>
      <c r="G89" s="2">
        <f>IFERROR((E89-E88)/E88,"")</f>
        <v>-0.03302354958043851</v>
      </c>
      <c r="I89" s="1">
        <v>15652</v>
      </c>
      <c r="J89" s="1">
        <f>IF(COUNT(I81,M89)=2,I81*M89,"")</f>
        <v>10098</v>
      </c>
      <c r="K89" s="2">
        <f>IFERROR((I89-I88)/I88,"")</f>
        <v>0.020338983050847456</v>
      </c>
      <c r="L89" s="2">
        <f>IFERROR(J89/E89,"")</f>
        <v>0.9422412988709526</v>
      </c>
      <c r="M89" s="2">
        <f>IF(COUNT(M88)=1,M88-0.0002,"")</f>
        <v>0.6696730552423901</v>
      </c>
      <c r="N89" s="2">
        <f>IF(COUNT(I81,J89)=2,IFERROR((I81-J89)/I81,""),"")</f>
        <v>0.33032694475760993</v>
      </c>
      <c r="O89" s="1">
        <v>4880</v>
      </c>
      <c r="P89" s="2">
        <f>IFERROR((O89-O88)/O88,"")</f>
        <v>0.022417766603813116</v>
      </c>
      <c r="Q89" s="1">
        <f>IF(COUNT(O89,J89)=2,(O89+J89),"")</f>
        <v>14978</v>
      </c>
      <c r="R89" s="2">
        <v>0.08229616459232919</v>
      </c>
      <c r="S89" s="1">
        <f>IF(COUNT(Q89,E89)=2,(Q89-E89),"")</f>
        <v>4261</v>
      </c>
      <c r="T89" s="2">
        <f>IFERROR((U89-U88)/U88,"")</f>
        <v>-0.06843800322061191</v>
      </c>
      <c r="U89" s="1">
        <v>1157</v>
      </c>
      <c r="V89" s="2">
        <f>IFERROR(U89/D89,"")</f>
        <v>0.0023707170343292942</v>
      </c>
      <c r="W89" s="2">
        <f>IFERROR((X89-X88)/X88,"")</f>
        <v>0.09753056708896776</v>
      </c>
      <c r="X89" s="3">
        <f>IFERROR(O89/U89,"")</f>
        <v>4.217804667242869</v>
      </c>
      <c r="Y89" s="3">
        <f>IFERROR(E89/U89,"")</f>
        <v>9.262748487467588</v>
      </c>
      <c r="Z89" s="3">
        <f>IFERROR(Q89/U89,"")</f>
        <v>12.945548833189283</v>
      </c>
      <c r="AG89" s="2">
        <f>IFERROR((AH89-AH88)/AH88,"")</f>
        <v>0.0273972602739726</v>
      </c>
      <c r="AH89" s="1">
        <v>75</v>
      </c>
      <c r="AO89" s="2">
        <f>IFERROR((AP89-AP88)/AP88,"")</f>
        <v>0.06291148500365765</v>
      </c>
      <c r="AP89" s="1">
        <v>1453</v>
      </c>
      <c r="AU89" s="3">
        <f>IFERROR(AP89/AH89,"")</f>
        <v>19.373333333333335</v>
      </c>
      <c r="AV89" s="1">
        <v>-7.382857142857144</v>
      </c>
      <c r="AW89" s="3">
        <f>IFERROR(D89/AP89,"")</f>
        <v>335.8830006882312</v>
      </c>
      <c r="AX89" s="1">
        <v>-32.47535051500921</v>
      </c>
      <c r="BF89" s="1">
        <v>0</v>
      </c>
      <c r="BG89" s="2">
        <v>0</v>
      </c>
      <c r="BT89" s="1">
        <v>703</v>
      </c>
      <c r="BV89" s="1">
        <v>14830</v>
      </c>
      <c r="BW89" s="1">
        <v>571</v>
      </c>
      <c r="BX89" s="1">
        <v>15081</v>
      </c>
      <c r="BY89" s="4">
        <v>37</v>
      </c>
      <c r="BZ89" s="4">
        <v>8.1</v>
      </c>
      <c r="CA89" s="1">
        <v>51.2</v>
      </c>
      <c r="CB89" s="5">
        <v>1.037</v>
      </c>
      <c r="CC89" s="1">
        <v>3.94</v>
      </c>
      <c r="CD89" s="3">
        <v>0.4803</v>
      </c>
      <c r="CE89" s="1">
        <v>22</v>
      </c>
      <c r="CF89" s="1">
        <v>875</v>
      </c>
      <c r="CG89" s="1">
        <v>620</v>
      </c>
      <c r="CH89" s="1">
        <v>833</v>
      </c>
      <c r="CI89" s="1">
        <v>42</v>
      </c>
      <c r="CJ89" s="1">
        <v>578</v>
      </c>
      <c r="CK89" s="1">
        <v>401076</v>
      </c>
      <c r="CL89" s="1">
        <v>87826.00927</v>
      </c>
      <c r="CM89" s="3">
        <v>469</v>
      </c>
      <c r="CO89" s="1">
        <v>543</v>
      </c>
      <c r="CP89" s="1">
        <v>1.83</v>
      </c>
      <c r="CR89" s="1">
        <v>493</v>
      </c>
      <c r="CS89" s="1">
        <v>50</v>
      </c>
      <c r="CU89" s="1">
        <v>1050</v>
      </c>
      <c r="CV89" s="1">
        <v>107</v>
      </c>
      <c r="CW89" s="1">
        <v>13566</v>
      </c>
      <c r="CX89" s="1">
        <v>14111</v>
      </c>
      <c r="CY89" s="1">
        <v>14328</v>
      </c>
      <c r="CZ89" s="1">
        <v>14046</v>
      </c>
      <c r="DA89" s="1">
        <v>13772</v>
      </c>
      <c r="DB89" s="4">
        <v>84.44414867</v>
      </c>
      <c r="DC89" s="4">
        <v>37.3</v>
      </c>
      <c r="DD89" s="4">
        <v>25.2</v>
      </c>
      <c r="DF89" s="4">
        <v>7</v>
      </c>
      <c r="DG89" s="4">
        <v>1.3</v>
      </c>
      <c r="DH89" s="4">
        <f>IF(COUNT(DJ89,D89)=2,IFERROR(DJ89*100/D89,""),"")</f>
        <v>37.3</v>
      </c>
      <c r="DI89" s="1">
        <f>IF(COUNT(O89,DJ88)=2,O89*0.9+DJ88*0.015,"")</f>
        <v>6008</v>
      </c>
      <c r="DJ89" s="1">
        <f>IF(COUNT(DJ88,I89,O89,DL89,DI89)=5,DJ88+I89+O89-DL89-DI89,"")</f>
        <v>182038</v>
      </c>
      <c r="DK89" s="1">
        <f>IF(COUNT(DK88,DI89,DM89,DR89)=4,DK88+DI89-DM89-DR89,"")</f>
        <v>306000</v>
      </c>
      <c r="DL89" s="1">
        <f>IF(COUNT(DJ88,BZ89)=2,ROUND(DJ88*BZ89/1000,0),"")</f>
        <v>1458</v>
      </c>
      <c r="DM89" s="1">
        <v>1546.162682</v>
      </c>
      <c r="DO89" s="1">
        <v>1108.837318</v>
      </c>
      <c r="DP89" s="1">
        <v>-1045.837318</v>
      </c>
      <c r="DQ89" s="1">
        <v>-27686.50606</v>
      </c>
      <c r="DR89" s="1">
        <f>IF(COUNT(DI88)=1,ROUND(DI88*0.2,0),"")</f>
        <v>63</v>
      </c>
      <c r="DS89" s="1">
        <f>IF(COUNT(DS88,DR89,BZ89)=3,INT(DS88+DR89-(DS88*BZ89/1000)),"")</f>
        <v>11179</v>
      </c>
      <c r="DU89" t="str">
        <v/>
      </c>
    </row>
    <row r="90">
      <c r="A90">
        <v>1918</v>
      </c>
      <c r="B90" t="str">
        <v/>
      </c>
      <c r="C90" s="1">
        <f>A90</f>
        <v>1918</v>
      </c>
      <c r="D90" s="1">
        <v>495962</v>
      </c>
      <c r="E90" s="1">
        <f>IF(COUNT(D90,D89)=2,(D90-D89),"")</f>
        <v>7924</v>
      </c>
      <c r="F90" s="2">
        <f>IFERROR(E90/D89,"")</f>
        <v>0.016236440605034853</v>
      </c>
      <c r="G90" s="2">
        <f>IFERROR((E90-E89)/E89,"")</f>
        <v>-0.2606139777922926</v>
      </c>
      <c r="I90" s="1">
        <v>15963</v>
      </c>
      <c r="J90" s="1">
        <f>IF(COUNT(I82,M90)=2,I82*M90,"")</f>
        <v>9950</v>
      </c>
      <c r="K90" s="2">
        <f>IFERROR((I90-I89)/I89,"")</f>
        <v>0.019869665218502426</v>
      </c>
      <c r="L90" s="2">
        <f>IFERROR(J90/E90,"")</f>
        <v>1.2556789500252399</v>
      </c>
      <c r="M90" s="2">
        <f>IF(COUNT(M89)=1,M89-0.0002,"")</f>
        <v>0.654390003288392</v>
      </c>
      <c r="N90" s="2">
        <f>IF(COUNT(I82,J90)=2,IFERROR((I82-J90)/I82,""),"")</f>
        <v>0.345609996711608</v>
      </c>
      <c r="O90" s="1">
        <v>4960</v>
      </c>
      <c r="P90" s="2">
        <f>IFERROR((O90-O89)/O89,"")</f>
        <v>0.01639344262295082</v>
      </c>
      <c r="Q90" s="1">
        <f>IF(COUNT(O90,J90)=2,(O90+J90),"")</f>
        <v>14910</v>
      </c>
      <c r="R90" s="2">
        <v>0.6395212391457404</v>
      </c>
      <c r="S90" s="1">
        <f>IF(COUNT(Q90,E90)=2,(Q90-E90),"")</f>
        <v>6986</v>
      </c>
      <c r="T90" s="2">
        <f>IFERROR((U90-U89)/U89,"")</f>
        <v>-0.4010371650821089</v>
      </c>
      <c r="U90" s="1">
        <v>693</v>
      </c>
      <c r="V90" s="2">
        <f>IFERROR(U90/D90,"")</f>
        <v>0.00139728446937467</v>
      </c>
      <c r="W90" s="2">
        <f>IFERROR((X90-X89)/X89,"")</f>
        <v>0.6969223854469759</v>
      </c>
      <c r="X90" s="3">
        <f>IFERROR(O90/U90,"")</f>
        <v>7.157287157287158</v>
      </c>
      <c r="Y90" s="3">
        <f>IFERROR(E90/U90,"")</f>
        <v>11.434343434343434</v>
      </c>
      <c r="Z90" s="3">
        <f>IFERROR(Q90/U90,"")</f>
        <v>21.515151515151516</v>
      </c>
      <c r="AG90" s="2">
        <f>IFERROR((AH90-AH89)/AH89,"")</f>
        <v>0</v>
      </c>
      <c r="AH90" s="1">
        <v>75</v>
      </c>
      <c r="AO90" s="2">
        <f>IFERROR((AP90-AP89)/AP89,"")</f>
        <v>-0.0006882312456985547</v>
      </c>
      <c r="AP90" s="1">
        <v>1452</v>
      </c>
      <c r="AU90" s="3">
        <f>IFERROR(AP90/AH90,"")</f>
        <v>19.36</v>
      </c>
      <c r="AV90" s="1">
        <v>-7.369523809523809</v>
      </c>
      <c r="AW90" s="3">
        <f>IFERROR(D90/AP90,"")</f>
        <v>341.57162534435264</v>
      </c>
      <c r="AX90" s="1">
        <v>-26.78672585888779</v>
      </c>
      <c r="BF90" s="1">
        <v>0</v>
      </c>
      <c r="BG90" s="2">
        <v>0</v>
      </c>
      <c r="BT90" s="1">
        <v>1030</v>
      </c>
      <c r="BV90" s="1">
        <v>14761</v>
      </c>
      <c r="BW90" s="1">
        <v>580</v>
      </c>
      <c r="BX90" s="1">
        <v>15383</v>
      </c>
      <c r="BY90" s="4">
        <v>37.3</v>
      </c>
      <c r="BZ90" s="4">
        <v>11.69</v>
      </c>
      <c r="CA90" s="1">
        <v>39.4</v>
      </c>
      <c r="CB90" s="5">
        <v>1.0373</v>
      </c>
      <c r="CC90" s="1">
        <v>3.05</v>
      </c>
      <c r="CD90" s="3">
        <v>0.4814</v>
      </c>
      <c r="CE90" s="1">
        <v>22</v>
      </c>
      <c r="CF90" s="1">
        <v>893</v>
      </c>
      <c r="CG90" s="1">
        <v>604</v>
      </c>
      <c r="CH90" s="1">
        <v>848</v>
      </c>
      <c r="CI90" s="1">
        <v>45</v>
      </c>
      <c r="CJ90" s="1">
        <v>559</v>
      </c>
      <c r="CK90" s="1">
        <v>412425</v>
      </c>
      <c r="CL90" s="1">
        <v>90030.75081</v>
      </c>
      <c r="CM90" s="3">
        <v>473</v>
      </c>
      <c r="CO90" s="1">
        <v>245</v>
      </c>
      <c r="CP90" s="1">
        <v>1.76</v>
      </c>
      <c r="CR90" s="1">
        <v>222</v>
      </c>
      <c r="CS90" s="1">
        <v>23</v>
      </c>
      <c r="CU90" s="1">
        <v>628</v>
      </c>
      <c r="CV90" s="1">
        <v>65</v>
      </c>
      <c r="CW90" s="1">
        <v>13942</v>
      </c>
      <c r="CX90" s="1">
        <v>13632</v>
      </c>
      <c r="CY90" s="1">
        <v>14177</v>
      </c>
      <c r="CZ90" s="1">
        <v>14394</v>
      </c>
      <c r="DA90" s="1">
        <v>14112</v>
      </c>
      <c r="DB90" s="4">
        <v>83.82375379</v>
      </c>
      <c r="DC90" s="4">
        <v>37</v>
      </c>
      <c r="DD90" s="4">
        <v>24.5</v>
      </c>
      <c r="DF90" s="4">
        <v>3.1</v>
      </c>
      <c r="DG90" s="4">
        <v>1.8</v>
      </c>
      <c r="DH90" s="4">
        <f>IF(COUNT(DJ90,D90)=2,IFERROR(DJ90*100/D90,""),"")</f>
        <v>37</v>
      </c>
      <c r="DI90" s="1">
        <f>IF(COUNT(O90,DJ89)=2,O90*0.9+DJ89*0.015,"")</f>
        <v>17327</v>
      </c>
      <c r="DJ90" s="1">
        <f>IF(COUNT(DJ89,I90,O90,DL90,DI90)=5,DJ89+I90+O90-DL90-DI90,"")</f>
        <v>183506</v>
      </c>
      <c r="DK90" s="1">
        <f>IF(COUNT(DK89,DI90,DM90,DR90)=4,DK89+DI90-DM90-DR90,"")</f>
        <v>312456</v>
      </c>
      <c r="DL90" s="1">
        <f>IF(COUNT(DJ89,BZ90)=2,ROUND(DJ89*BZ90/1000,0),"")</f>
        <v>2128</v>
      </c>
      <c r="DM90" s="1">
        <v>1521.100032</v>
      </c>
      <c r="DO90" s="1">
        <v>3187.899968</v>
      </c>
      <c r="DP90" s="1">
        <v>-3123.899968</v>
      </c>
      <c r="DQ90" s="1">
        <v>-30810.40602</v>
      </c>
      <c r="DR90" s="1">
        <f>IF(COUNT(DI89)=1,ROUND(DI89*0.2,0),"")</f>
        <v>64</v>
      </c>
      <c r="DS90" s="1">
        <f>IF(COUNT(DS89,DR90,BZ90)=3,INT(DS89+DR90-(DS89*BZ90/1000)),"")</f>
        <v>11112</v>
      </c>
      <c r="DU90" t="str">
        <v/>
      </c>
    </row>
    <row r="91">
      <c r="A91">
        <v>1919</v>
      </c>
      <c r="B91" t="str">
        <v/>
      </c>
      <c r="C91" s="1">
        <f>A91</f>
        <v>1919</v>
      </c>
      <c r="D91" s="1">
        <v>507961</v>
      </c>
      <c r="E91" s="1">
        <f>IF(COUNT(D91,D90)=2,(D91-D90),"")</f>
        <v>11999</v>
      </c>
      <c r="F91" s="2">
        <f>IFERROR(E91/D90,"")</f>
        <v>0.024193385783588258</v>
      </c>
      <c r="G91" s="2">
        <f>IFERROR((E91-E90)/E90,"")</f>
        <v>0.5142604745078243</v>
      </c>
      <c r="I91" s="1">
        <v>17456</v>
      </c>
      <c r="J91" s="1">
        <f>IF(COUNT(I83,M91)=2,I83*M91,"")</f>
        <v>9801</v>
      </c>
      <c r="K91" s="2">
        <f>IFERROR((I91-I90)/I90,"")</f>
        <v>0.09352878531604335</v>
      </c>
      <c r="L91" s="2">
        <f>IFERROR(J91/E91,"")</f>
        <v>0.8168180681723477</v>
      </c>
      <c r="M91" s="2">
        <f>IF(COUNT(M90)=1,M90-0.0002,"")</f>
        <v>0.620866590649943</v>
      </c>
      <c r="N91" s="2">
        <f>IF(COUNT(I83,J91)=2,IFERROR((I83-J91)/I83,""),"")</f>
        <v>0.379133409350057</v>
      </c>
      <c r="O91" s="1">
        <v>5080</v>
      </c>
      <c r="P91" s="2">
        <f>IFERROR((O91-O90)/O90,"")</f>
        <v>0.024193548387096774</v>
      </c>
      <c r="Q91" s="1">
        <f>IF(COUNT(O91,J91)=2,(O91+J91),"")</f>
        <v>14881</v>
      </c>
      <c r="R91" s="2">
        <v>-0.5874606355568279</v>
      </c>
      <c r="S91" s="1">
        <f>IF(COUNT(Q91,E91)=2,(Q91-E91),"")</f>
        <v>2882</v>
      </c>
      <c r="T91" s="2">
        <f>IFERROR((U91-U90)/U90,"")</f>
        <v>1.0173160173160174</v>
      </c>
      <c r="U91" s="1">
        <v>1398</v>
      </c>
      <c r="V91" s="2">
        <f>IFERROR(U91/D91,"")</f>
        <v>0.0027521797933305905</v>
      </c>
      <c r="W91" s="2">
        <f>IFERROR((X91-X90)/X90,"")</f>
        <v>-0.4922989062716323</v>
      </c>
      <c r="X91" s="3">
        <f>IFERROR(O91/U91,"")</f>
        <v>3.6337625178826896</v>
      </c>
      <c r="Y91" s="3">
        <f>IFERROR(E91/U91,"")</f>
        <v>8.582975679542203</v>
      </c>
      <c r="Z91" s="3">
        <f>IFERROR(Q91/U91,"")</f>
        <v>10.644492131616595</v>
      </c>
      <c r="AG91" s="2">
        <f>IFERROR((AH91-AH90)/AH90,"")</f>
        <v>0.05333333333333334</v>
      </c>
      <c r="AH91" s="1">
        <v>79</v>
      </c>
      <c r="AO91" s="2">
        <f>IFERROR((AP91-AP90)/AP90,"")</f>
        <v>-0.006887052341597796</v>
      </c>
      <c r="AP91" s="1">
        <v>1442</v>
      </c>
      <c r="AU91" s="3">
        <f>IFERROR(AP91/AH91,"")</f>
        <v>18.253164556962027</v>
      </c>
      <c r="AV91" s="1">
        <v>-6.262688366485836</v>
      </c>
      <c r="AW91" s="3">
        <f>IFERROR(D91/AP91,"")</f>
        <v>352.2614424410541</v>
      </c>
      <c r="AX91" s="1">
        <v>-16.09690876218633</v>
      </c>
      <c r="BF91" s="1">
        <v>0</v>
      </c>
      <c r="BG91" s="2">
        <v>0</v>
      </c>
      <c r="BT91" s="1">
        <v>1528</v>
      </c>
      <c r="BV91" s="1">
        <v>16749</v>
      </c>
      <c r="BW91" s="1">
        <v>594</v>
      </c>
      <c r="BX91" s="1">
        <v>16862</v>
      </c>
      <c r="BY91" s="4">
        <v>37.7</v>
      </c>
      <c r="BZ91" s="4">
        <v>8.7</v>
      </c>
      <c r="CA91" s="1">
        <v>54.75</v>
      </c>
      <c r="CB91" s="5">
        <v>1.0377</v>
      </c>
      <c r="CC91" s="1">
        <v>4.28</v>
      </c>
      <c r="CD91" s="3">
        <v>0.4825</v>
      </c>
      <c r="CE91" s="1">
        <v>23</v>
      </c>
      <c r="CF91" s="1">
        <v>888</v>
      </c>
      <c r="CG91" s="1">
        <v>602</v>
      </c>
      <c r="CH91" s="1">
        <v>840</v>
      </c>
      <c r="CI91" s="1">
        <v>48</v>
      </c>
      <c r="CJ91" s="1">
        <v>554</v>
      </c>
      <c r="CK91" s="1">
        <v>423774</v>
      </c>
      <c r="CL91" s="1">
        <v>96428.01472</v>
      </c>
      <c r="CM91" s="3">
        <v>490</v>
      </c>
      <c r="CO91" s="1">
        <v>1211</v>
      </c>
      <c r="CP91" s="1">
        <v>1.92</v>
      </c>
      <c r="CR91" s="1">
        <v>1097</v>
      </c>
      <c r="CS91" s="1">
        <v>114</v>
      </c>
      <c r="CU91" s="1">
        <v>1267</v>
      </c>
      <c r="CV91" s="1">
        <v>131</v>
      </c>
      <c r="CW91" s="1">
        <v>15111</v>
      </c>
      <c r="CX91" s="1">
        <v>14010</v>
      </c>
      <c r="CY91" s="1">
        <v>13700</v>
      </c>
      <c r="CZ91" s="1">
        <v>14245</v>
      </c>
      <c r="DA91" s="1">
        <v>14461</v>
      </c>
      <c r="DB91" s="4">
        <v>89.10402581</v>
      </c>
      <c r="DC91" s="4">
        <v>35.7</v>
      </c>
      <c r="DD91" s="4">
        <v>25.2</v>
      </c>
      <c r="DF91" s="4">
        <v>14.8</v>
      </c>
      <c r="DG91" s="4">
        <v>2.7</v>
      </c>
      <c r="DH91" s="4">
        <f>IF(COUNT(DJ91,D91)=2,IFERROR(DJ91*100/D91,""),"")</f>
        <v>35.7</v>
      </c>
      <c r="DI91" s="1">
        <f>IF(COUNT(O91,DJ90)=2,O91*0.9+DJ90*0.015,"")</f>
        <v>23141</v>
      </c>
      <c r="DJ91" s="1">
        <f>IF(COUNT(DJ90,I91,O91,DL91,DI91)=5,DJ90+I91+O91-DL91-DI91,"")</f>
        <v>181342</v>
      </c>
      <c r="DK91" s="1">
        <f>IF(COUNT(DK90,DI91,DM91,DR91)=4,DK90+DI91-DM91-DR91,"")</f>
        <v>326619</v>
      </c>
      <c r="DL91" s="1">
        <f>IF(COUNT(DJ90,BZ91)=2,ROUND(DJ90*BZ91/1000,0),"")</f>
        <v>1559</v>
      </c>
      <c r="DM91" s="1">
        <v>1521.708711</v>
      </c>
      <c r="DO91" s="1">
        <v>1669.291289</v>
      </c>
      <c r="DP91" s="1">
        <v>-1604.291289</v>
      </c>
      <c r="DQ91" s="1">
        <v>-32414.69731</v>
      </c>
      <c r="DR91" s="1">
        <f>IF(COUNT(DI90)=1,ROUND(DI90*0.2,0),"")</f>
        <v>65</v>
      </c>
      <c r="DS91" s="1">
        <f>IF(COUNT(DS90,DR91,BZ91)=3,INT(DS90+DR91-(DS90*BZ91/1000)),"")</f>
        <v>11080</v>
      </c>
      <c r="DU91" t="str">
        <v/>
      </c>
    </row>
    <row r="92">
      <c r="A92">
        <v>1920</v>
      </c>
      <c r="B92" t="str">
        <v/>
      </c>
      <c r="C92" s="1">
        <f>A92</f>
        <v>1920</v>
      </c>
      <c r="D92" s="1">
        <v>526032</v>
      </c>
      <c r="E92" s="1">
        <f>IF(COUNT(D92,D91)=2,(D92-D91),"")</f>
        <v>18071</v>
      </c>
      <c r="F92" s="2">
        <f>IFERROR(E92/D91,"")</f>
        <v>0.03557556584068462</v>
      </c>
      <c r="G92" s="2">
        <f>IFERROR((E92-E91)/E91,"")</f>
        <v>0.5060421701808484</v>
      </c>
      <c r="I92" s="1">
        <v>18948</v>
      </c>
      <c r="J92" s="1">
        <f>IF(COUNT(I84,M92)=2,I84*M92,"")</f>
        <v>11669</v>
      </c>
      <c r="K92" s="2">
        <f>IFERROR((I92-I91)/I91,"")</f>
        <v>0.08547204399633364</v>
      </c>
      <c r="L92" s="2">
        <f>IFERROR(J92/E92,"")</f>
        <v>0.6457307287919871</v>
      </c>
      <c r="M92" s="2">
        <f>IF(COUNT(M91)=1,M91-0.0002,"")</f>
        <v>0.7313694766530868</v>
      </c>
      <c r="N92" s="2">
        <f>IF(COUNT(I84,J92)=2,IFERROR((I84-J92)/I84,""),"")</f>
        <v>0.2686305233469132</v>
      </c>
      <c r="O92" s="1">
        <v>5260</v>
      </c>
      <c r="P92" s="2">
        <f>IFERROR((O92-O91)/O91,"")</f>
        <v>0.03543307086614173</v>
      </c>
      <c r="Q92" s="1">
        <f>IF(COUNT(O92,J92)=2,(O92+J92),"")</f>
        <v>16929</v>
      </c>
      <c r="R92" s="2">
        <v>-1.3962526023594726</v>
      </c>
      <c r="S92" s="1">
        <f>IF(COUNT(Q92,E92)=2,(Q92-E92),"")</f>
        <v>-1142</v>
      </c>
      <c r="T92" s="2">
        <f>IFERROR((U92-U91)/U91,"")</f>
        <v>0.43490701001430615</v>
      </c>
      <c r="U92" s="1">
        <v>2006</v>
      </c>
      <c r="V92" s="2">
        <f>IFERROR(U92/D92,"")</f>
        <v>0.003813456215591447</v>
      </c>
      <c r="W92" s="2">
        <f>IFERROR((X92-X91)/X91,"")</f>
        <v>-0.2783970921880029</v>
      </c>
      <c r="X92" s="3">
        <f>IFERROR(O92/U92,"")</f>
        <v>2.622133599202393</v>
      </c>
      <c r="Y92" s="3">
        <f>IFERROR(E92/U92,"")</f>
        <v>9.008474576271187</v>
      </c>
      <c r="Z92" s="3">
        <f>IFERROR(Q92/U92,"")</f>
        <v>8.439182452642074</v>
      </c>
      <c r="AG92" s="2">
        <f>IFERROR((AH92-AH91)/AH91,"")</f>
        <v>0.05063291139240506</v>
      </c>
      <c r="AH92" s="1">
        <v>83</v>
      </c>
      <c r="AN92" s="3">
        <f>IF(COUNT(D92,AH92,AK92)=3,D92/(AH92+AK92),"")</f>
        <v>6337.73494</v>
      </c>
      <c r="AO92" s="2">
        <f>IFERROR((AP92-AP91)/AP91,"")</f>
        <v>0.05894590846047157</v>
      </c>
      <c r="AP92" s="1">
        <v>1527</v>
      </c>
      <c r="AQ92" s="1">
        <v>959</v>
      </c>
      <c r="AU92" s="3">
        <f>IFERROR(AP92/AH92,"")</f>
        <v>18.397590361445783</v>
      </c>
      <c r="AV92" s="1">
        <v>-6.407114170969592</v>
      </c>
      <c r="AW92" s="3">
        <f>IFERROR(D92/AP92,"")</f>
        <v>344.48722986247543</v>
      </c>
      <c r="AX92" s="1">
        <v>-23.871121340765</v>
      </c>
      <c r="BF92" s="1">
        <v>0</v>
      </c>
      <c r="BG92" s="2">
        <v>0</v>
      </c>
      <c r="BT92" s="1">
        <v>3272</v>
      </c>
      <c r="BV92" s="1">
        <v>18796</v>
      </c>
      <c r="BW92" s="1">
        <v>615</v>
      </c>
      <c r="BX92" s="1">
        <v>18333</v>
      </c>
      <c r="BY92" s="4">
        <v>38</v>
      </c>
      <c r="BZ92" s="4">
        <v>9</v>
      </c>
      <c r="CA92" s="1">
        <v>54.1</v>
      </c>
      <c r="CB92" s="5">
        <v>1.038</v>
      </c>
      <c r="CC92" s="1">
        <v>4.25</v>
      </c>
      <c r="CD92" s="3">
        <v>0.4836</v>
      </c>
      <c r="CE92" s="1">
        <v>24</v>
      </c>
      <c r="CF92" s="1">
        <v>904</v>
      </c>
      <c r="CG92" s="1">
        <v>674</v>
      </c>
      <c r="CH92" s="1">
        <v>853</v>
      </c>
      <c r="CI92" s="1">
        <v>51</v>
      </c>
      <c r="CJ92" s="1">
        <v>623</v>
      </c>
      <c r="CK92" s="1">
        <v>435124</v>
      </c>
      <c r="CL92" s="1">
        <v>103025.7097</v>
      </c>
      <c r="CM92" s="3">
        <v>495</v>
      </c>
      <c r="CO92" s="1">
        <v>889</v>
      </c>
      <c r="CP92" s="1">
        <v>1.91</v>
      </c>
      <c r="CR92" s="1">
        <v>806</v>
      </c>
      <c r="CS92" s="1">
        <v>83</v>
      </c>
      <c r="CU92" s="1">
        <v>1817</v>
      </c>
      <c r="CV92" s="1">
        <v>189</v>
      </c>
      <c r="CW92" s="1">
        <v>15194</v>
      </c>
      <c r="CX92" s="1">
        <v>15181</v>
      </c>
      <c r="CY92" s="1">
        <v>14079</v>
      </c>
      <c r="CZ92" s="1">
        <v>13770</v>
      </c>
      <c r="DA92" s="1">
        <v>14315</v>
      </c>
      <c r="DB92" s="4">
        <v>93.32139884</v>
      </c>
      <c r="DC92" s="4">
        <v>35.4</v>
      </c>
      <c r="DD92" s="4">
        <v>25.8</v>
      </c>
      <c r="DF92" s="4">
        <v>10.8</v>
      </c>
      <c r="DG92" s="4">
        <v>5.6</v>
      </c>
      <c r="DH92" s="4">
        <f>IF(COUNT(DJ92,D92)=2,IFERROR(DJ92*100/D92,""),"")</f>
        <v>35.4</v>
      </c>
      <c r="DI92" s="1">
        <f>IF(COUNT(O92,DJ91)=2,O92*0.9+DJ91*0.015,"")</f>
        <v>17704</v>
      </c>
      <c r="DJ92" s="1">
        <f>IF(COUNT(DJ91,I92,O92,DL92,DI92)=5,DJ91+I92+O92-DL92-DI92,"")</f>
        <v>186199</v>
      </c>
      <c r="DK92" s="1">
        <f>IF(COUNT(DK91,DI92,DM92,DR92)=4,DK91+DI92-DM92-DR92,"")</f>
        <v>339788</v>
      </c>
      <c r="DL92" s="1">
        <f>IF(COUNT(DJ91,BZ92)=2,ROUND(DJ91*BZ92/1000,0),"")</f>
        <v>1647</v>
      </c>
      <c r="DM92" s="1">
        <v>1500.059169</v>
      </c>
      <c r="DO92" s="1">
        <v>-2377.059169</v>
      </c>
      <c r="DP92" s="1">
        <v>2444.059169</v>
      </c>
      <c r="DQ92" s="1">
        <v>-29970.63815</v>
      </c>
      <c r="DR92" s="1">
        <f>IF(COUNT(DI91)=1,ROUND(DI91*0.2,0),"")</f>
        <v>67</v>
      </c>
      <c r="DS92" s="1">
        <f>IF(COUNT(DS91,DR92,BZ92)=3,INT(DS91+DR92-(DS91*BZ92/1000)),"")</f>
        <v>11047</v>
      </c>
      <c r="DU92" t="str">
        <v/>
      </c>
    </row>
    <row r="93">
      <c r="A93">
        <v>1921</v>
      </c>
      <c r="B93" t="str">
        <v/>
      </c>
      <c r="C93" s="1">
        <f>A93</f>
        <v>1921</v>
      </c>
      <c r="D93" s="1">
        <v>548803</v>
      </c>
      <c r="E93" s="1">
        <f>IF(COUNT(D93,D92)=2,(D93-D92),"")</f>
        <v>22771</v>
      </c>
      <c r="F93" s="2">
        <f>IFERROR(E93/D92,"")</f>
        <v>0.04328824101955774</v>
      </c>
      <c r="G93" s="2">
        <f>IFERROR((E93-E92)/E92,"")</f>
        <v>0.2600852194123181</v>
      </c>
      <c r="I93" s="1">
        <v>20441</v>
      </c>
      <c r="J93" s="1">
        <f>IF(COUNT(I85,M93)=2,I85*M93,"")</f>
        <v>13536</v>
      </c>
      <c r="K93" s="2">
        <f>IFERROR((I93-I92)/I92,"")</f>
        <v>0.07879459573569769</v>
      </c>
      <c r="L93" s="2">
        <f>IFERROR(J93/E93,"")</f>
        <v>0.5944402968688244</v>
      </c>
      <c r="M93" s="2">
        <f>IF(COUNT(M92)=1,M92-0.0002,"")</f>
        <v>0.8348340939928457</v>
      </c>
      <c r="N93" s="2">
        <f>IF(COUNT(I85,J93)=2,IFERROR((I85-J93)/I85,""),"")</f>
        <v>0.1651659060071543</v>
      </c>
      <c r="O93" s="1">
        <v>7113</v>
      </c>
      <c r="P93" s="2">
        <f>IFERROR((O93-O92)/O92,"")</f>
        <v>0.3522813688212928</v>
      </c>
      <c r="Q93" s="1">
        <f>IF(COUNT(O93,J93)=2,(O93+J93),"")</f>
        <v>20649</v>
      </c>
      <c r="R93" s="2">
        <v>0.8581436077057794</v>
      </c>
      <c r="S93" s="1">
        <f>IF(COUNT(Q93,E93)=2,(Q93-E93),"")</f>
        <v>-2122</v>
      </c>
      <c r="T93" s="2">
        <f>IFERROR((U93-U92)/U92,"")</f>
        <v>-0.1585244267198405</v>
      </c>
      <c r="U93" s="1">
        <v>1688</v>
      </c>
      <c r="V93" s="2">
        <f>IFERROR(U93/D93,"")</f>
        <v>0.003075784935577976</v>
      </c>
      <c r="W93" s="2">
        <f>IFERROR((X93-X92)/X92,"")</f>
        <v>0.6070357973077685</v>
      </c>
      <c r="X93" s="3">
        <f>IFERROR(O93/U93,"")</f>
        <v>4.213862559241706</v>
      </c>
      <c r="Y93" s="3">
        <f>IFERROR(E93/U93,"")</f>
        <v>13.489928909952607</v>
      </c>
      <c r="Z93" s="3">
        <f>IFERROR(Q93/U93,"")</f>
        <v>12.23281990521327</v>
      </c>
      <c r="AG93" s="2">
        <f>IFERROR((AH93-AH92)/AH92,"")</f>
        <v>0.03614457831325301</v>
      </c>
      <c r="AH93" s="1">
        <v>86</v>
      </c>
      <c r="AO93" s="2">
        <f>IFERROR((AP93-AP92)/AP92,"")</f>
        <v>0.04649639816633923</v>
      </c>
      <c r="AP93" s="1">
        <v>1598</v>
      </c>
      <c r="AU93" s="3">
        <f>IFERROR(AP93/AH93,"")</f>
        <v>18.58139534883721</v>
      </c>
      <c r="AV93" s="1">
        <v>-6.590919158361018</v>
      </c>
      <c r="AW93" s="3">
        <f>IFERROR(D93/AP93,"")</f>
        <v>343.43116395494366</v>
      </c>
      <c r="AX93" s="1">
        <v>-24.927187248296775</v>
      </c>
      <c r="BF93" s="1">
        <v>0</v>
      </c>
      <c r="BG93" s="2">
        <v>0</v>
      </c>
      <c r="BT93" s="1">
        <v>2982</v>
      </c>
      <c r="BV93" s="1">
        <v>22517</v>
      </c>
      <c r="BW93" s="1">
        <v>832</v>
      </c>
      <c r="BX93" s="1">
        <v>19609</v>
      </c>
      <c r="BY93" s="4">
        <v>37.3</v>
      </c>
      <c r="BZ93" s="4">
        <v>8.2</v>
      </c>
      <c r="CA93" s="1">
        <v>60.9</v>
      </c>
      <c r="CB93" s="5">
        <v>1.0373</v>
      </c>
      <c r="CC93" s="1">
        <v>4.69</v>
      </c>
      <c r="CD93" s="3">
        <v>0.484</v>
      </c>
      <c r="CE93" s="1">
        <v>25</v>
      </c>
      <c r="CF93" s="1">
        <v>933</v>
      </c>
      <c r="CG93" s="1">
        <v>719</v>
      </c>
      <c r="CH93" s="1">
        <v>879</v>
      </c>
      <c r="CI93" s="1">
        <v>54</v>
      </c>
      <c r="CJ93" s="1">
        <v>665</v>
      </c>
      <c r="CK93" s="1">
        <v>446473</v>
      </c>
      <c r="CL93" s="1">
        <v>109823.8357</v>
      </c>
      <c r="CM93" s="3">
        <v>492</v>
      </c>
      <c r="CO93" s="1">
        <v>880</v>
      </c>
      <c r="CP93" s="1">
        <v>2.01</v>
      </c>
      <c r="CR93" s="1">
        <v>797</v>
      </c>
      <c r="CS93" s="1">
        <v>83</v>
      </c>
      <c r="CU93" s="1">
        <v>1528</v>
      </c>
      <c r="CV93" s="1">
        <v>160</v>
      </c>
      <c r="CW93" s="1">
        <v>15458</v>
      </c>
      <c r="CX93" s="1">
        <v>15289</v>
      </c>
      <c r="CY93" s="1">
        <v>15276</v>
      </c>
      <c r="CZ93" s="1">
        <v>14174</v>
      </c>
      <c r="DA93" s="1">
        <v>13865</v>
      </c>
      <c r="DB93" s="4">
        <v>97.82570656</v>
      </c>
      <c r="DC93" s="4">
        <v>35.6</v>
      </c>
      <c r="DD93" s="4">
        <v>26</v>
      </c>
      <c r="DF93" s="4">
        <v>11</v>
      </c>
      <c r="DG93" s="4">
        <v>5</v>
      </c>
      <c r="DH93" s="4">
        <f>IF(COUNT(DJ93,D93)=2,IFERROR(DJ93*100/D93,""),"")</f>
        <v>35.6</v>
      </c>
      <c r="DI93" s="1">
        <f>IF(COUNT(O93,DJ92)=2,O93*0.9+DJ92*0.015,"")</f>
        <v>16810</v>
      </c>
      <c r="DJ93" s="1">
        <f>IF(COUNT(DJ92,I93,O93,DL93,DI93)=5,DJ92+I93+O93-DL93-DI93,"")</f>
        <v>195374</v>
      </c>
      <c r="DK93" s="1">
        <f>IF(COUNT(DK92,DI93,DM93,DR93)=4,DK92+DI93-DM93-DR93,"")</f>
        <v>353429</v>
      </c>
      <c r="DL93" s="1">
        <f>IF(COUNT(DJ92,BZ93)=2,ROUND(DJ92*BZ93/1000,0),"")</f>
        <v>1569</v>
      </c>
      <c r="DM93" s="1">
        <v>1468.499067</v>
      </c>
      <c r="DO93" s="1">
        <v>-3336.499067</v>
      </c>
      <c r="DP93" s="1">
        <v>3406.499067</v>
      </c>
      <c r="DQ93" s="1">
        <v>-26564.13908</v>
      </c>
      <c r="DR93" s="1">
        <f>IF(COUNT(DI92)=1,ROUND(DI92*0.2,0),"")</f>
        <v>70</v>
      </c>
      <c r="DS93" s="1">
        <f>IF(COUNT(DS92,DR93,BZ93)=3,INT(DS92+DR93-(DS92*BZ93/1000)),"")</f>
        <v>11026</v>
      </c>
      <c r="DU93" t="str">
        <v/>
      </c>
    </row>
    <row r="94">
      <c r="A94">
        <v>1922</v>
      </c>
      <c r="B94" t="str">
        <v/>
      </c>
      <c r="C94" s="1">
        <f>A94</f>
        <v>1922</v>
      </c>
      <c r="D94" s="1">
        <v>566358</v>
      </c>
      <c r="E94" s="1">
        <f>IF(COUNT(D94,D93)=2,(D94-D93),"")</f>
        <v>17555</v>
      </c>
      <c r="F94" s="2">
        <f>IFERROR(E94/D93,"")</f>
        <v>0.031987798900516215</v>
      </c>
      <c r="G94" s="2">
        <f>IFERROR((E94-E93)/E93,"")</f>
        <v>-0.2290632822449607</v>
      </c>
      <c r="I94" s="1">
        <v>19703</v>
      </c>
      <c r="J94" s="1">
        <f>IF(COUNT(I86,M94)=2,I86*M94,"")</f>
        <v>14717</v>
      </c>
      <c r="K94" s="2">
        <f>IFERROR((I94-I93)/I93,"")</f>
        <v>-0.03610390881072355</v>
      </c>
      <c r="L94" s="2">
        <f>IFERROR(J94/E94,"")</f>
        <v>0.8383366562232982</v>
      </c>
      <c r="M94" s="2">
        <f>IF(COUNT(M93)=1,M93-0.0002,"")</f>
        <v>1</v>
      </c>
      <c r="N94" s="2">
        <f>IF(COUNT(I86,J94)=2,IFERROR((I86-J94)/I86,""),"")</f>
        <v>0</v>
      </c>
      <c r="O94" s="1">
        <v>6376</v>
      </c>
      <c r="P94" s="2">
        <f>IFERROR((O94-O93)/O93,"")</f>
        <v>-0.10361310276957683</v>
      </c>
      <c r="Q94" s="1">
        <f>IF(COUNT(O94,J94)=2,(O94+J94),"")</f>
        <v>21093</v>
      </c>
      <c r="R94" s="2">
        <v>-2.6672950047125354</v>
      </c>
      <c r="S94" s="1">
        <f>IF(COUNT(Q94,E94)=2,(Q94-E94),"")</f>
        <v>3538</v>
      </c>
      <c r="T94" s="2">
        <f>IFERROR((U94-U93)/U93,"")</f>
        <v>0.05154028436018957</v>
      </c>
      <c r="U94" s="1">
        <v>1775</v>
      </c>
      <c r="V94" s="2">
        <f>IFERROR(U94/D94,"")</f>
        <v>0.0031340600821388592</v>
      </c>
      <c r="W94" s="2">
        <f>IFERROR((X94-X93)/X93,"")</f>
        <v>-0.14754868590143413</v>
      </c>
      <c r="X94" s="3">
        <f>IFERROR(O94/U94,"")</f>
        <v>3.592112676056338</v>
      </c>
      <c r="Y94" s="3">
        <f>IFERROR(E94/U94,"")</f>
        <v>9.890140845070423</v>
      </c>
      <c r="Z94" s="3">
        <f>IFERROR(Q94/U94,"")</f>
        <v>11.88338028169014</v>
      </c>
      <c r="AG94" s="2">
        <f>IFERROR((AH94-AH93)/AH93,"")</f>
        <v>0.011627906976744186</v>
      </c>
      <c r="AH94" s="1">
        <v>87</v>
      </c>
      <c r="AO94" s="2">
        <f>IFERROR((AP94-AP93)/AP93,"")</f>
        <v>0.005632040050062578</v>
      </c>
      <c r="AP94" s="1">
        <v>1607</v>
      </c>
      <c r="AU94" s="3">
        <f>IFERROR(AP94/AH94,"")</f>
        <v>18.471264367816094</v>
      </c>
      <c r="AV94" s="1">
        <v>-6.480788177339903</v>
      </c>
      <c r="AW94" s="3">
        <f>IFERROR(D94/AP94,"")</f>
        <v>352.431860609832</v>
      </c>
      <c r="AX94" s="1">
        <v>-15.92649059340846</v>
      </c>
      <c r="BF94" s="1">
        <v>0</v>
      </c>
      <c r="BG94" s="2">
        <v>0</v>
      </c>
      <c r="BT94" s="1">
        <v>3040</v>
      </c>
      <c r="BV94" s="1">
        <v>20816</v>
      </c>
      <c r="BW94" s="1">
        <v>746</v>
      </c>
      <c r="BX94" s="1">
        <v>18957</v>
      </c>
      <c r="BY94" s="4">
        <v>36</v>
      </c>
      <c r="BZ94" s="4">
        <v>8.3</v>
      </c>
      <c r="CA94" s="1">
        <v>59.7</v>
      </c>
      <c r="CB94" s="5">
        <v>1.036</v>
      </c>
      <c r="CC94" s="1">
        <v>4.44</v>
      </c>
      <c r="CD94" s="3">
        <v>0.4845</v>
      </c>
      <c r="CE94" s="1">
        <v>25</v>
      </c>
      <c r="CF94" s="1">
        <v>946</v>
      </c>
      <c r="CG94" s="1">
        <v>724</v>
      </c>
      <c r="CH94" s="1">
        <v>883</v>
      </c>
      <c r="CI94" s="1">
        <v>61</v>
      </c>
      <c r="CJ94" s="1">
        <v>661</v>
      </c>
      <c r="CK94" s="1">
        <v>457822</v>
      </c>
      <c r="CL94" s="1">
        <v>112329.2238</v>
      </c>
      <c r="CM94" s="3">
        <v>501</v>
      </c>
      <c r="CO94" s="1">
        <v>886</v>
      </c>
      <c r="CP94" s="1">
        <v>2.21</v>
      </c>
      <c r="CR94" s="1">
        <v>802</v>
      </c>
      <c r="CS94" s="1">
        <v>84</v>
      </c>
      <c r="CU94" s="1">
        <v>1606</v>
      </c>
      <c r="CV94" s="1">
        <v>169</v>
      </c>
      <c r="CW94" s="1">
        <v>16157</v>
      </c>
      <c r="CX94" s="1">
        <v>15543</v>
      </c>
      <c r="CY94" s="1">
        <v>15374</v>
      </c>
      <c r="CZ94" s="1">
        <v>15361</v>
      </c>
      <c r="DA94" s="1">
        <v>14259</v>
      </c>
      <c r="DB94" s="4">
        <v>94.44077283</v>
      </c>
      <c r="DC94" s="4">
        <v>34.9</v>
      </c>
      <c r="DD94" s="4">
        <v>25.7</v>
      </c>
      <c r="DF94" s="4">
        <v>11.1</v>
      </c>
      <c r="DG94" s="4">
        <v>4.9</v>
      </c>
      <c r="DH94" s="4">
        <f>IF(COUNT(DJ94,D94)=2,IFERROR(DJ94*100/D94,""),"")</f>
        <v>34.9</v>
      </c>
      <c r="DI94" s="1">
        <f>IF(COUNT(O94,DJ93)=2,O94*0.9+DJ93*0.015,"")</f>
        <v>22179</v>
      </c>
      <c r="DJ94" s="1">
        <f>IF(COUNT(DJ93,I94,O94,DL94,DI94)=5,DJ93+I94+O94-DL94-DI94,"")</f>
        <v>197659</v>
      </c>
      <c r="DK94" s="1">
        <f>IF(COUNT(DK93,DI94,DM94,DR94)=4,DK93+DI94-DM94-DR94,"")</f>
        <v>368699</v>
      </c>
      <c r="DL94" s="1">
        <f>IF(COUNT(DJ93,BZ94)=2,ROUND(DJ93*BZ94/1000,0),"")</f>
        <v>1615</v>
      </c>
      <c r="DM94" s="1">
        <v>1459.240737</v>
      </c>
      <c r="DO94" s="1">
        <v>186.7592627</v>
      </c>
      <c r="DP94" s="1">
        <v>-114.7592627</v>
      </c>
      <c r="DQ94" s="1">
        <v>-26678.89834</v>
      </c>
      <c r="DR94" s="1">
        <f>IF(COUNT(DI93)=1,ROUND(DI93*0.2,0),"")</f>
        <v>72</v>
      </c>
      <c r="DS94" s="1">
        <f>IF(COUNT(DS93,DR94,BZ94)=3,INT(DS93+DR94-(DS93*BZ94/1000)),"")</f>
        <v>11006</v>
      </c>
      <c r="DU94" t="str">
        <v/>
      </c>
    </row>
    <row r="95">
      <c r="A95">
        <v>1923</v>
      </c>
      <c r="B95" t="str">
        <v/>
      </c>
      <c r="C95" s="1">
        <f>A95</f>
        <v>1923</v>
      </c>
      <c r="D95" s="1">
        <v>575896</v>
      </c>
      <c r="E95" s="1">
        <f>IF(COUNT(D95,D94)=2,(D95-D94),"")</f>
        <v>9538</v>
      </c>
      <c r="F95" s="2">
        <f>IFERROR(E95/D94,"")</f>
        <v>0.016840938063910106</v>
      </c>
      <c r="G95" s="2">
        <f>IFERROR((E95-E94)/E94,"")</f>
        <v>-0.45667900882939333</v>
      </c>
      <c r="I95" s="1">
        <v>19199</v>
      </c>
      <c r="J95" s="1">
        <f>IF(COUNT(I87,M95)=2,I87*M95,"")</f>
        <v>14440</v>
      </c>
      <c r="K95" s="2">
        <f>IFERROR((I95-I94)/I94,"")</f>
        <v>-0.025579860934883014</v>
      </c>
      <c r="L95" s="2">
        <f>IFERROR(J95/E95,"")</f>
        <v>1.5139442231075697</v>
      </c>
      <c r="M95" s="2">
        <f>IF(COUNT(M94)=1,M94-0.0002,"")</f>
        <v>0.9608091024020228</v>
      </c>
      <c r="N95" s="2">
        <f>IF(COUNT(I87,J95)=2,IFERROR((I87-J95)/I87,""),"")</f>
        <v>0.039190897597977246</v>
      </c>
      <c r="O95" s="1">
        <v>7492</v>
      </c>
      <c r="P95" s="2">
        <f>IFERROR((O95-O94)/O94,"")</f>
        <v>0.17503136762860727</v>
      </c>
      <c r="Q95" s="1">
        <f>IF(COUNT(O95,J95)=2,(O95+J95),"")</f>
        <v>21932</v>
      </c>
      <c r="R95" s="2">
        <v>2.5031091011871114</v>
      </c>
      <c r="S95" s="1">
        <f>IF(COUNT(Q95,E95)=2,(Q95-E95),"")</f>
        <v>12394</v>
      </c>
      <c r="T95" s="2">
        <f>IFERROR((U95-U94)/U94,"")</f>
        <v>0.05971830985915493</v>
      </c>
      <c r="U95" s="1">
        <v>1881</v>
      </c>
      <c r="V95" s="2">
        <f>IFERROR(U95/D95,"")</f>
        <v>0.0032662147332157194</v>
      </c>
      <c r="W95" s="2">
        <f>IFERROR((X95-X94)/X94,"")</f>
        <v>0.10881482059584147</v>
      </c>
      <c r="X95" s="3">
        <f>IFERROR(O95/U95,"")</f>
        <v>3.9829877724614566</v>
      </c>
      <c r="Y95" s="3">
        <f>IFERROR(E95/U95,"")</f>
        <v>5.070707070707071</v>
      </c>
      <c r="Z95" s="3">
        <f>IFERROR(Q95/U95,"")</f>
        <v>11.659755449229133</v>
      </c>
      <c r="AG95" s="2">
        <f>IFERROR((AH95-AH94)/AH94,"")</f>
        <v>0.034482758620689655</v>
      </c>
      <c r="AH95" s="1">
        <v>90</v>
      </c>
      <c r="AO95" s="2">
        <f>IFERROR((AP95-AP94)/AP94,"")</f>
        <v>0.03235843186060983</v>
      </c>
      <c r="AP95" s="1">
        <v>1659</v>
      </c>
      <c r="AU95" s="3">
        <f>IFERROR(AP95/AH95,"")</f>
        <v>18.433333333333334</v>
      </c>
      <c r="AV95" s="1">
        <v>-6.442857142857143</v>
      </c>
      <c r="AW95" s="3">
        <f>IFERROR(D95/AP95,"")</f>
        <v>347.13441832429174</v>
      </c>
      <c r="AX95" s="1">
        <v>-21.223932878948688</v>
      </c>
      <c r="BF95" s="1">
        <v>0</v>
      </c>
      <c r="BG95" s="2">
        <v>0</v>
      </c>
      <c r="BT95" s="1">
        <v>4976</v>
      </c>
      <c r="BV95" s="1">
        <v>20512</v>
      </c>
      <c r="BW95" s="1">
        <v>877</v>
      </c>
      <c r="BX95" s="1">
        <v>18322</v>
      </c>
      <c r="BY95" s="4">
        <v>35</v>
      </c>
      <c r="BZ95" s="4">
        <v>7.2</v>
      </c>
      <c r="CA95" s="1">
        <v>57.3</v>
      </c>
      <c r="CB95" s="5">
        <v>1.035</v>
      </c>
      <c r="CC95" s="1">
        <v>4.14</v>
      </c>
      <c r="CD95" s="3">
        <v>0.4849</v>
      </c>
      <c r="CE95" s="1">
        <v>26</v>
      </c>
      <c r="CF95" s="1">
        <v>962</v>
      </c>
      <c r="CG95" s="1">
        <v>763</v>
      </c>
      <c r="CH95" s="1">
        <v>896</v>
      </c>
      <c r="CI95" s="1">
        <v>66</v>
      </c>
      <c r="CJ95" s="1">
        <v>697</v>
      </c>
      <c r="CK95" s="1">
        <v>469172</v>
      </c>
      <c r="CL95" s="1">
        <v>119427.9964</v>
      </c>
      <c r="CM95" s="3">
        <v>504</v>
      </c>
      <c r="CO95" s="1">
        <v>812</v>
      </c>
      <c r="CP95" s="1">
        <v>2.24</v>
      </c>
      <c r="CR95" s="1">
        <v>735</v>
      </c>
      <c r="CS95" s="1">
        <v>77</v>
      </c>
      <c r="CU95" s="1">
        <v>1700</v>
      </c>
      <c r="CV95" s="1">
        <v>181</v>
      </c>
      <c r="CW95" s="1">
        <v>15758</v>
      </c>
      <c r="CX95" s="1">
        <v>16256</v>
      </c>
      <c r="CY95" s="1">
        <v>15643</v>
      </c>
      <c r="CZ95" s="1">
        <v>15473</v>
      </c>
      <c r="DA95" s="1">
        <v>15460</v>
      </c>
      <c r="DB95" s="4">
        <v>91.65837271</v>
      </c>
      <c r="DC95" s="4">
        <v>34.7</v>
      </c>
      <c r="DD95" s="4">
        <v>25.9</v>
      </c>
      <c r="DF95" s="4">
        <v>9.6</v>
      </c>
      <c r="DG95" s="4">
        <v>7.9</v>
      </c>
      <c r="DH95" s="4">
        <f>IF(COUNT(DJ95,D95)=2,IFERROR(DJ95*100/D95,""),"")</f>
        <v>34.7</v>
      </c>
      <c r="DI95" s="1">
        <f>IF(COUNT(O95,DJ94)=2,O95*0.9+DJ94*0.015,"")</f>
        <v>23087</v>
      </c>
      <c r="DJ95" s="1">
        <f>IF(COUNT(DJ94,I95,O95,DL95,DI95)=5,DJ94+I95+O95-DL95-DI95,"")</f>
        <v>199836</v>
      </c>
      <c r="DK95" s="1">
        <f>IF(COUNT(DK94,DI95,DM95,DR95)=4,DK94+DI95-DM95-DR95,"")</f>
        <v>376060</v>
      </c>
      <c r="DL95" s="1">
        <f>IF(COUNT(DJ94,BZ95)=2,ROUND(DJ94*BZ95/1000,0),"")</f>
        <v>1427</v>
      </c>
      <c r="DM95" s="1">
        <v>1440.299429</v>
      </c>
      <c r="DO95" s="1">
        <v>8106.700571</v>
      </c>
      <c r="DP95" s="1">
        <v>-8032.700571</v>
      </c>
      <c r="DQ95" s="1">
        <v>-34711.59891</v>
      </c>
      <c r="DR95" s="1">
        <f>IF(COUNT(DI94)=1,ROUND(DI94*0.2,0),"")</f>
        <v>74</v>
      </c>
      <c r="DS95" s="1">
        <f>IF(COUNT(DS94,DR95,BZ95)=3,INT(DS94+DR95-(DS94*BZ95/1000)),"")</f>
        <v>11000</v>
      </c>
      <c r="DU95" t="str">
        <v/>
      </c>
    </row>
    <row r="96">
      <c r="A96">
        <v>1924</v>
      </c>
      <c r="B96" t="str">
        <v/>
      </c>
      <c r="C96" s="1">
        <f>A96</f>
        <v>1924</v>
      </c>
      <c r="D96" s="1">
        <v>597861</v>
      </c>
      <c r="E96" s="1">
        <f>IF(COUNT(D96,D95)=2,(D96-D95),"")</f>
        <v>21965</v>
      </c>
      <c r="F96" s="2">
        <f>IFERROR(E96/D95,"")</f>
        <v>0.0381405670468279</v>
      </c>
      <c r="G96" s="2">
        <f>IFERROR((E96-E95)/E95,"")</f>
        <v>1.3028936884042777</v>
      </c>
      <c r="I96" s="1">
        <v>19955</v>
      </c>
      <c r="J96" s="1">
        <f>IF(COUNT(I88,M96)=2,I88*M96,"")</f>
        <v>13020</v>
      </c>
      <c r="K96" s="2">
        <f>IFERROR((I96-I95)/I95,"")</f>
        <v>0.03937705088806709</v>
      </c>
      <c r="L96" s="2">
        <f>IFERROR(J96/E96,"")</f>
        <v>0.5927612110175279</v>
      </c>
      <c r="M96" s="2">
        <f>IF(COUNT(M95)=1,M95-0.0002,"")</f>
        <v>0.848761408083442</v>
      </c>
      <c r="N96" s="2">
        <f>IF(COUNT(I88,J96)=2,IFERROR((I88-J96)/I88,""),"")</f>
        <v>0.15123859191655803</v>
      </c>
      <c r="O96" s="1">
        <v>7556</v>
      </c>
      <c r="P96" s="2">
        <f>IFERROR((O96-O95)/O95,"")</f>
        <v>0.008542445274959957</v>
      </c>
      <c r="Q96" s="1">
        <f>IF(COUNT(O96,J96)=2,(O96+J96),"")</f>
        <v>20576</v>
      </c>
      <c r="R96" s="2">
        <v>-1.112070356624173</v>
      </c>
      <c r="S96" s="1">
        <f>IF(COUNT(Q96,E96)=2,(Q96-E96),"")</f>
        <v>-1389</v>
      </c>
      <c r="T96" s="2">
        <f>IFERROR((U96-U95)/U95,"")</f>
        <v>-0.00531632110579479</v>
      </c>
      <c r="U96" s="1">
        <v>1871</v>
      </c>
      <c r="V96" s="2">
        <f>IFERROR(U96/D96,"")</f>
        <v>0.0031294899650587678</v>
      </c>
      <c r="W96" s="2">
        <f>IFERROR((X96-X95)/X95,"")</f>
        <v>0.013932837820523679</v>
      </c>
      <c r="X96" s="3">
        <f>IFERROR(O96/U96,"")</f>
        <v>4.038482095136291</v>
      </c>
      <c r="Y96" s="3">
        <f>IFERROR(E96/U96,"")</f>
        <v>11.739711384286478</v>
      </c>
      <c r="Z96" s="3">
        <f>IFERROR(Q96/U96,"")</f>
        <v>10.997327632282202</v>
      </c>
      <c r="AG96" s="2">
        <f>IFERROR((AH96-AH95)/AH95,"")</f>
        <v>0.044444444444444446</v>
      </c>
      <c r="AH96" s="1">
        <v>94</v>
      </c>
      <c r="AO96" s="2">
        <f>IFERROR((AP96-AP95)/AP95,"")</f>
        <v>0.01567209162145871</v>
      </c>
      <c r="AP96" s="1">
        <v>1685</v>
      </c>
      <c r="AU96" s="3">
        <f>IFERROR(AP96/AH96,"")</f>
        <v>17.925531914893618</v>
      </c>
      <c r="AV96" s="1">
        <v>-5.935055724417428</v>
      </c>
      <c r="AW96" s="3">
        <f>IFERROR(D96/AP96,"")</f>
        <v>354.813649851632</v>
      </c>
      <c r="AX96" s="1">
        <v>-13.54470135160841</v>
      </c>
      <c r="BF96" s="1">
        <v>0</v>
      </c>
      <c r="BG96" s="2">
        <v>0</v>
      </c>
      <c r="BT96" s="1">
        <v>6401</v>
      </c>
      <c r="BV96" s="1">
        <v>21603</v>
      </c>
      <c r="BW96" s="1">
        <v>884</v>
      </c>
      <c r="BX96" s="1">
        <v>19071</v>
      </c>
      <c r="BY96" s="4">
        <v>33</v>
      </c>
      <c r="BZ96" s="4">
        <v>7.3</v>
      </c>
      <c r="CA96" s="1">
        <v>59.8</v>
      </c>
      <c r="CB96" s="5">
        <v>1.033</v>
      </c>
      <c r="CC96" s="1">
        <v>4.07</v>
      </c>
      <c r="CD96" s="3">
        <v>0.4854</v>
      </c>
      <c r="CE96" s="1">
        <v>25</v>
      </c>
      <c r="CF96" s="1">
        <v>969</v>
      </c>
      <c r="CG96" s="1">
        <v>778</v>
      </c>
      <c r="CH96" s="1">
        <v>907</v>
      </c>
      <c r="CI96" s="1">
        <v>70</v>
      </c>
      <c r="CJ96" s="1">
        <v>716</v>
      </c>
      <c r="CK96" s="1">
        <v>480521</v>
      </c>
      <c r="CL96" s="1">
        <v>117340</v>
      </c>
      <c r="CM96" s="3">
        <v>509</v>
      </c>
      <c r="CO96" s="1">
        <v>867</v>
      </c>
      <c r="CP96" s="1">
        <v>2.58</v>
      </c>
      <c r="CR96" s="1">
        <v>784</v>
      </c>
      <c r="CS96" s="1">
        <v>83</v>
      </c>
      <c r="CU96" s="1">
        <v>1690</v>
      </c>
      <c r="CV96" s="1">
        <v>181</v>
      </c>
      <c r="CW96" s="1">
        <v>15787</v>
      </c>
      <c r="CX96" s="1">
        <v>15859</v>
      </c>
      <c r="CY96" s="1">
        <v>16357</v>
      </c>
      <c r="CZ96" s="1">
        <v>15743</v>
      </c>
      <c r="DA96" s="1">
        <v>15574</v>
      </c>
      <c r="DB96" s="4">
        <v>98.4716753</v>
      </c>
      <c r="DC96" s="4">
        <v>34.4</v>
      </c>
      <c r="DD96" s="4">
        <v>26.4</v>
      </c>
      <c r="DF96" s="4">
        <v>9.8</v>
      </c>
      <c r="DG96" s="4">
        <v>10</v>
      </c>
      <c r="DH96" s="4">
        <f>IF(COUNT(DJ96,D96)=2,IFERROR(DJ96*100/D96,""),"")</f>
        <v>34.4</v>
      </c>
      <c r="DI96" s="1">
        <f>IF(COUNT(O96,DJ95)=2,O96*0.9+DJ95*0.015,"")</f>
        <v>20209</v>
      </c>
      <c r="DJ96" s="1">
        <f>IF(COUNT(DJ95,I96,O96,DL96,DI96)=5,DJ95+I96+O96-DL96-DI96,"")</f>
        <v>205664</v>
      </c>
      <c r="DK96" s="1">
        <f>IF(COUNT(DK95,DI96,DM96,DR96)=4,DK95+DI96-DM96-DR96,"")</f>
        <v>392197</v>
      </c>
      <c r="DL96" s="1">
        <f>IF(COUNT(DJ95,BZ96)=2,ROUND(DJ95*BZ96/1000,0),"")</f>
        <v>1474</v>
      </c>
      <c r="DM96" s="1">
        <v>1425.181423</v>
      </c>
      <c r="DO96" s="1">
        <v>-3261.181423</v>
      </c>
      <c r="DP96" s="1">
        <v>3337.181423</v>
      </c>
      <c r="DQ96" s="1">
        <v>-31374.41749</v>
      </c>
      <c r="DR96" s="1">
        <f>IF(COUNT(DI95)=1,ROUND(DI95*0.2,0),"")</f>
        <v>76</v>
      </c>
      <c r="DS96" s="1">
        <f>IF(COUNT(DS95,DR96,BZ96)=3,INT(DS95+DR96-(DS95*BZ96/1000)),"")</f>
        <v>10995</v>
      </c>
      <c r="DU96" t="str">
        <v/>
      </c>
    </row>
    <row r="97">
      <c r="A97">
        <v>1925</v>
      </c>
      <c r="B97" t="str">
        <v/>
      </c>
      <c r="C97" s="1">
        <f>A97</f>
        <v>1925</v>
      </c>
      <c r="D97" s="1">
        <v>613572</v>
      </c>
      <c r="E97" s="1">
        <f>IF(COUNT(D97,D96)=2,(D97-D96),"")</f>
        <v>15711</v>
      </c>
      <c r="F97" s="2">
        <f>IFERROR(E97/D96,"")</f>
        <v>0.02627868350670139</v>
      </c>
      <c r="G97" s="2">
        <f>IFERROR((E97-E96)/E96,"")</f>
        <v>-0.2847256999772365</v>
      </c>
      <c r="I97" s="1">
        <v>20233</v>
      </c>
      <c r="J97" s="1">
        <f>IF(COUNT(I89,M97)=2,I89*M97,"")</f>
        <v>14047</v>
      </c>
      <c r="K97" s="2">
        <f>IFERROR((I97-I96)/I96,"")</f>
        <v>0.013931345527436733</v>
      </c>
      <c r="L97" s="2">
        <f>IFERROR(J97/E97,"")</f>
        <v>0.8940869454522309</v>
      </c>
      <c r="M97" s="2">
        <f>IF(COUNT(M96)=1,M96-0.0002,"")</f>
        <v>0.8974571939688218</v>
      </c>
      <c r="N97" s="2">
        <f>IF(COUNT(I89,J97)=2,IFERROR((I89-J97)/I89,""),"")</f>
        <v>0.10254280603117813</v>
      </c>
      <c r="O97" s="1">
        <v>6373</v>
      </c>
      <c r="P97" s="2">
        <f>IFERROR((O97-O96)/O96,"")</f>
        <v>-0.1565643197458973</v>
      </c>
      <c r="Q97" s="1">
        <f>IF(COUNT(O97,J97)=2,(O97+J97),"")</f>
        <v>20420</v>
      </c>
      <c r="R97" s="2">
        <v>-4.390208783297336</v>
      </c>
      <c r="S97" s="1">
        <f>IF(COUNT(Q97,E97)=2,(Q97-E97),"")</f>
        <v>4709</v>
      </c>
      <c r="T97" s="2">
        <f>IFERROR((U97-U96)/U96,"")</f>
        <v>0.3361838588989845</v>
      </c>
      <c r="U97" s="1">
        <v>2500</v>
      </c>
      <c r="V97" s="2">
        <f>IFERROR(U97/D97,"")</f>
        <v>0.004074501444003312</v>
      </c>
      <c r="W97" s="2">
        <f>IFERROR((X97-X96)/X96,"")</f>
        <v>-0.3687727368978296</v>
      </c>
      <c r="X97" s="3">
        <f>IFERROR(O97/U97,"")</f>
        <v>2.5492</v>
      </c>
      <c r="Y97" s="3">
        <f>IFERROR(E97/U97,"")</f>
        <v>6.2844</v>
      </c>
      <c r="Z97" s="3">
        <f>IFERROR(Q97/U97,"")</f>
        <v>8.168</v>
      </c>
      <c r="AG97" s="2">
        <f>IFERROR((AH97-AH96)/AH96,"")</f>
        <v>0</v>
      </c>
      <c r="AH97" s="1">
        <v>94</v>
      </c>
      <c r="AO97" s="2">
        <f>IFERROR((AP97-AP96)/AP96,"")</f>
        <v>0.011869436201780416</v>
      </c>
      <c r="AP97" s="1">
        <v>1705</v>
      </c>
      <c r="AU97" s="3">
        <f>IFERROR(AP97/AH97,"")</f>
        <v>18.138297872340427</v>
      </c>
      <c r="AV97" s="1">
        <v>-6.147821681864237</v>
      </c>
      <c r="AW97" s="3">
        <f>IFERROR(D97/AP97,"")</f>
        <v>359.86627565982405</v>
      </c>
      <c r="AX97" s="1">
        <v>-8.492075543416377</v>
      </c>
      <c r="BF97" s="1">
        <v>0</v>
      </c>
      <c r="BG97" s="2">
        <v>0</v>
      </c>
      <c r="BT97" s="1">
        <v>8527</v>
      </c>
      <c r="BV97" s="1">
        <v>20763</v>
      </c>
      <c r="BW97" s="1">
        <v>746</v>
      </c>
      <c r="BX97" s="1">
        <v>19487</v>
      </c>
      <c r="BY97" s="4">
        <v>32</v>
      </c>
      <c r="BZ97" s="4">
        <v>6.7</v>
      </c>
      <c r="CA97" s="1">
        <v>59.1</v>
      </c>
      <c r="CB97" s="5">
        <v>1.032</v>
      </c>
      <c r="CC97" s="1">
        <v>3.89</v>
      </c>
      <c r="CD97" s="3">
        <v>0.4858</v>
      </c>
      <c r="CE97" s="1">
        <v>28</v>
      </c>
      <c r="CF97" s="1">
        <v>985</v>
      </c>
      <c r="CG97" s="1">
        <v>796</v>
      </c>
      <c r="CH97" s="1">
        <v>909</v>
      </c>
      <c r="CI97" s="1">
        <v>76</v>
      </c>
      <c r="CJ97" s="1">
        <v>720</v>
      </c>
      <c r="CK97" s="1">
        <v>490381</v>
      </c>
      <c r="CL97" s="1">
        <v>123191</v>
      </c>
      <c r="CM97" s="3">
        <v>517</v>
      </c>
      <c r="CO97" s="1">
        <v>1131</v>
      </c>
      <c r="CP97" s="1">
        <v>1.91</v>
      </c>
      <c r="CR97" s="1">
        <v>1022</v>
      </c>
      <c r="CS97" s="1">
        <v>109</v>
      </c>
      <c r="CU97" s="1">
        <v>2257</v>
      </c>
      <c r="CV97" s="1">
        <v>243</v>
      </c>
      <c r="CW97" s="1">
        <v>15925</v>
      </c>
      <c r="CX97" s="1">
        <v>15872</v>
      </c>
      <c r="CY97" s="1">
        <v>15943</v>
      </c>
      <c r="CZ97" s="1">
        <v>16442</v>
      </c>
      <c r="DA97" s="1">
        <v>15828</v>
      </c>
      <c r="DB97" s="4">
        <v>100</v>
      </c>
      <c r="DC97" s="4">
        <v>33.8</v>
      </c>
      <c r="DD97" s="4">
        <v>25.9</v>
      </c>
      <c r="DF97" s="4">
        <v>12.7</v>
      </c>
      <c r="DG97" s="4">
        <v>13.3</v>
      </c>
      <c r="DH97" s="4">
        <f>IF(COUNT(DJ97,D97)=2,IFERROR(DJ97*100/D97,""),"")</f>
        <v>33.8</v>
      </c>
      <c r="DI97" s="1">
        <f>IF(COUNT(O97,DJ96)=2,O97*0.9+DJ96*0.015,"")</f>
        <v>23511</v>
      </c>
      <c r="DJ97" s="1">
        <f>IF(COUNT(DJ96,I97,O97,DL97,DI97)=5,DJ96+I97+O97-DL97-DI97,"")</f>
        <v>207387</v>
      </c>
      <c r="DK97" s="1">
        <f>IF(COUNT(DK96,DI97,DM97,DR97)=4,DK96+DI97-DM97-DR97,"")</f>
        <v>406185</v>
      </c>
      <c r="DL97" s="1">
        <f>IF(COUNT(DJ96,BZ97)=2,ROUND(DJ96*BZ97/1000,0),"")</f>
        <v>1372</v>
      </c>
      <c r="DM97" s="1">
        <v>1417.628245</v>
      </c>
      <c r="DO97" s="1">
        <v>2262.371755</v>
      </c>
      <c r="DP97" s="1">
        <v>-2183.371755</v>
      </c>
      <c r="DQ97" s="1">
        <v>-33557.78924</v>
      </c>
      <c r="DR97" s="1">
        <f>IF(COUNT(DI96)=1,ROUND(DI96*0.2,0),"")</f>
        <v>79</v>
      </c>
      <c r="DS97" s="1">
        <f>IF(COUNT(DS96,DR97,BZ97)=3,INT(DS96+DR97-(DS96*BZ97/1000)),"")</f>
        <v>11000</v>
      </c>
      <c r="DU97" t="str">
        <v/>
      </c>
    </row>
    <row r="98">
      <c r="A98">
        <v>1926</v>
      </c>
      <c r="B98" t="str">
        <v/>
      </c>
      <c r="C98" s="1">
        <f>A98</f>
        <v>1926</v>
      </c>
      <c r="D98" s="1">
        <v>623909</v>
      </c>
      <c r="E98" s="1">
        <f>IF(COUNT(D98,D97)=2,(D98-D97),"")</f>
        <v>10337</v>
      </c>
      <c r="F98" s="2">
        <f>IFERROR(E98/D97,"")</f>
        <v>0.016847248570664893</v>
      </c>
      <c r="G98" s="2">
        <f>IFERROR((E98-E97)/E97,"")</f>
        <v>-0.3420533384253071</v>
      </c>
      <c r="I98" s="1">
        <v>19701</v>
      </c>
      <c r="J98" s="1">
        <f>IF(COUNT(I90,M98)=2,I90*M98,"")</f>
        <v>14390</v>
      </c>
      <c r="K98" s="2">
        <f>IFERROR((I98-I97)/I97,"")</f>
        <v>-0.026293678643799733</v>
      </c>
      <c r="L98" s="2">
        <f>IFERROR(J98/E98,"")</f>
        <v>1.3920866789203832</v>
      </c>
      <c r="M98" s="2">
        <f>IF(COUNT(M97)=1,M97-0.0002,"")</f>
        <v>0.9014596253836998</v>
      </c>
      <c r="N98" s="2">
        <f>IF(COUNT(I90,J98)=2,IFERROR((I90-J98)/I90,""),"")</f>
        <v>0.09854037461630019</v>
      </c>
      <c r="O98" s="1">
        <v>6663</v>
      </c>
      <c r="P98" s="2">
        <f>IFERROR((O98-O97)/O97,"")</f>
        <v>0.04550447199121293</v>
      </c>
      <c r="Q98" s="1">
        <f>IF(COUNT(O98,J98)=2,(O98+J98),"")</f>
        <v>21053</v>
      </c>
      <c r="R98" s="2">
        <v>1.2756423869186664</v>
      </c>
      <c r="S98" s="1">
        <f>IF(COUNT(Q98,E98)=2,(Q98-E98),"")</f>
        <v>10716</v>
      </c>
      <c r="T98" s="2">
        <f>IFERROR((U98-U97)/U97,"")</f>
        <v>-0.096</v>
      </c>
      <c r="U98" s="1">
        <v>2260</v>
      </c>
      <c r="V98" s="2">
        <f>IFERROR(U98/D98,"")</f>
        <v>0.003622323127250929</v>
      </c>
      <c r="W98" s="2">
        <f>IFERROR((X98-X97)/X97,"")</f>
        <v>0.15653149556550117</v>
      </c>
      <c r="X98" s="3">
        <f>IFERROR(O98/U98,"")</f>
        <v>2.9482300884955754</v>
      </c>
      <c r="Y98" s="3">
        <f>IFERROR(E98/U98,"")</f>
        <v>4.573893805309734</v>
      </c>
      <c r="Z98" s="3">
        <f>IFERROR(Q98/U98,"")</f>
        <v>9.315486725663717</v>
      </c>
      <c r="AG98" s="2">
        <f>IFERROR((AH98-AH97)/AH97,"")</f>
        <v>0.02127659574468085</v>
      </c>
      <c r="AH98" s="1">
        <v>96</v>
      </c>
      <c r="AO98" s="2">
        <f>IFERROR((AP98-AP97)/AP97,"")</f>
        <v>0.015249266862170088</v>
      </c>
      <c r="AP98" s="1">
        <v>1731</v>
      </c>
      <c r="AU98" s="3">
        <f>IFERROR(AP98/AH98,"")</f>
        <v>18.03125</v>
      </c>
      <c r="AV98" s="1">
        <v>-6.0407738095238095</v>
      </c>
      <c r="AW98" s="3">
        <f>IFERROR(D98/AP98,"")</f>
        <v>360.4326978625072</v>
      </c>
      <c r="AX98" s="1">
        <v>-7.92565334073322</v>
      </c>
      <c r="BF98" s="1">
        <v>0</v>
      </c>
      <c r="BG98" s="2">
        <v>0</v>
      </c>
      <c r="BT98" s="1">
        <v>10376</v>
      </c>
      <c r="BV98" s="1">
        <v>21687</v>
      </c>
      <c r="BW98" s="1">
        <v>780</v>
      </c>
      <c r="BX98" s="1">
        <v>18921</v>
      </c>
      <c r="BY98" s="4">
        <v>31</v>
      </c>
      <c r="BZ98" s="4">
        <v>7.7</v>
      </c>
      <c r="CA98" s="1">
        <v>56.75</v>
      </c>
      <c r="CB98" s="5">
        <v>1.031</v>
      </c>
      <c r="CC98" s="1">
        <v>3.62</v>
      </c>
      <c r="CD98" s="3">
        <v>0.4862</v>
      </c>
      <c r="CE98" s="1">
        <v>28</v>
      </c>
      <c r="CF98" s="1">
        <v>992</v>
      </c>
      <c r="CG98" s="1">
        <v>816</v>
      </c>
      <c r="CH98" s="1">
        <v>915</v>
      </c>
      <c r="CI98" s="1">
        <v>77</v>
      </c>
      <c r="CJ98" s="1">
        <v>739</v>
      </c>
      <c r="CK98" s="1">
        <v>500240</v>
      </c>
      <c r="CL98" s="1">
        <v>123669</v>
      </c>
      <c r="CM98" s="3">
        <v>524</v>
      </c>
      <c r="CO98" s="1">
        <v>1236</v>
      </c>
      <c r="CP98" s="1">
        <v>1.94</v>
      </c>
      <c r="CR98" s="1">
        <v>1116</v>
      </c>
      <c r="CS98" s="1">
        <v>120</v>
      </c>
      <c r="CU98" s="1">
        <v>2039</v>
      </c>
      <c r="CV98" s="1">
        <v>221</v>
      </c>
      <c r="CW98" s="1">
        <v>16532</v>
      </c>
      <c r="CX98" s="1">
        <v>16013</v>
      </c>
      <c r="CY98" s="1">
        <v>15961</v>
      </c>
      <c r="CZ98" s="1">
        <v>16032</v>
      </c>
      <c r="DA98" s="1">
        <v>16530</v>
      </c>
      <c r="DB98" s="4">
        <v>98.6447208</v>
      </c>
      <c r="DC98" s="4">
        <v>33.4</v>
      </c>
      <c r="DD98" s="4">
        <v>25.9</v>
      </c>
      <c r="DF98" s="4">
        <v>13.4</v>
      </c>
      <c r="DG98" s="4">
        <v>16.1</v>
      </c>
      <c r="DH98" s="4">
        <f>IF(COUNT(DJ98,D98)=2,IFERROR(DJ98*100/D98,""),"")</f>
        <v>33.4</v>
      </c>
      <c r="DI98" s="1">
        <f>IF(COUNT(O98,DJ97)=2,O98*0.9+DJ97*0.015,"")</f>
        <v>23774</v>
      </c>
      <c r="DJ98" s="1">
        <f>IF(COUNT(DJ97,I98,O98,DL98,DI98)=5,DJ97+I98+O98-DL98-DI98,"")</f>
        <v>208386</v>
      </c>
      <c r="DK98" s="1">
        <f>IF(COUNT(DK97,DI98,DM98,DR98)=4,DK97+DI98-DM98-DR98,"")</f>
        <v>415523</v>
      </c>
      <c r="DL98" s="1">
        <f>IF(COUNT(DJ97,BZ98)=2,ROUND(DJ97*BZ98/1000,0),"")</f>
        <v>1591</v>
      </c>
      <c r="DM98" s="1">
        <v>1407.328392</v>
      </c>
      <c r="DO98" s="1">
        <v>8351.671608</v>
      </c>
      <c r="DP98" s="1">
        <v>-8271.671608</v>
      </c>
      <c r="DQ98" s="1">
        <v>-41829.46085</v>
      </c>
      <c r="DR98" s="1">
        <f>IF(COUNT(DI97)=1,ROUND(DI97*0.2,0),"")</f>
        <v>80</v>
      </c>
      <c r="DS98" s="1">
        <f>IF(COUNT(DS97,DR98,BZ98)=3,INT(DS97+DR98-(DS97*BZ98/1000)),"")</f>
        <v>10995</v>
      </c>
      <c r="DU98" t="str">
        <v/>
      </c>
    </row>
    <row r="99">
      <c r="A99">
        <v>1927</v>
      </c>
      <c r="B99" t="str">
        <v/>
      </c>
      <c r="C99" s="1">
        <f>A99</f>
        <v>1927</v>
      </c>
      <c r="D99" s="1">
        <v>644745</v>
      </c>
      <c r="E99" s="1">
        <f>IF(COUNT(D99,D98)=2,(D99-D98),"")</f>
        <v>20836</v>
      </c>
      <c r="F99" s="2">
        <f>IFERROR(E99/D98,"")</f>
        <v>0.03339589587584087</v>
      </c>
      <c r="G99" s="2">
        <f>IFERROR((E99-E98)/E98,"")</f>
        <v>1.0156718583728355</v>
      </c>
      <c r="I99" s="1">
        <v>19209</v>
      </c>
      <c r="J99" s="1">
        <f>IF(COUNT(I91,M99)=2,I91*M99,"")</f>
        <v>15024</v>
      </c>
      <c r="K99" s="2">
        <f>IFERROR((I99-I98)/I98,"")</f>
        <v>-0.024973351606517435</v>
      </c>
      <c r="L99" s="2">
        <f>IFERROR(J99/E99,"")</f>
        <v>0.7210597043578422</v>
      </c>
      <c r="M99" s="2">
        <f>IF(COUNT(M98)=1,M98-0.0002,"")</f>
        <v>0.8606782768102658</v>
      </c>
      <c r="N99" s="2">
        <f>IF(COUNT(I91,J99)=2,IFERROR((I91-J99)/I91,""),"")</f>
        <v>0.13932172318973418</v>
      </c>
      <c r="O99" s="1">
        <v>6367</v>
      </c>
      <c r="P99" s="2">
        <f>IFERROR((O99-O98)/O98,"")</f>
        <v>-0.044424433438391114</v>
      </c>
      <c r="Q99" s="1">
        <f>IF(COUNT(O99,J99)=2,(O99+J99),"")</f>
        <v>21391</v>
      </c>
      <c r="R99" s="2">
        <v>-0.9482082866741322</v>
      </c>
      <c r="S99" s="1">
        <f>IF(COUNT(Q99,E99)=2,(Q99-E99),"")</f>
        <v>555</v>
      </c>
      <c r="T99" s="2">
        <f>IFERROR((U99-U98)/U98,"")</f>
        <v>-0.03849557522123894</v>
      </c>
      <c r="U99" s="1">
        <v>2173</v>
      </c>
      <c r="V99" s="2">
        <f>IFERROR(U99/D99,"")</f>
        <v>0.0033703247020139744</v>
      </c>
      <c r="W99" s="2">
        <f>IFERROR((X99-X98)/X98,"")</f>
        <v>-0.0061662308194957265</v>
      </c>
      <c r="X99" s="3">
        <f>IFERROR(O99/U99,"")</f>
        <v>2.9300506212609294</v>
      </c>
      <c r="Y99" s="3">
        <f>IFERROR(E99/U99,"")</f>
        <v>9.588587206626784</v>
      </c>
      <c r="Z99" s="3">
        <f>IFERROR(Q99/U99,"")</f>
        <v>9.843994477680626</v>
      </c>
      <c r="AG99" s="2">
        <f>IFERROR((AH99-AH98)/AH98,"")</f>
        <v>0.03125</v>
      </c>
      <c r="AH99" s="1">
        <v>99</v>
      </c>
      <c r="AO99" s="2">
        <f>IFERROR((AP99-AP98)/AP98,"")</f>
        <v>0.01848642403235124</v>
      </c>
      <c r="AP99" s="1">
        <v>1763</v>
      </c>
      <c r="AU99" s="3">
        <f>IFERROR(AP99/AH99,"")</f>
        <v>17.80808080808081</v>
      </c>
      <c r="AV99" s="1">
        <v>-5.817604617604619</v>
      </c>
      <c r="AW99" s="3">
        <f>IFERROR(D99/AP99,"")</f>
        <v>365.70901871809417</v>
      </c>
      <c r="AX99" s="1">
        <v>-2.6493324851462603</v>
      </c>
      <c r="BF99" s="1">
        <v>0</v>
      </c>
      <c r="BG99" s="2">
        <v>0</v>
      </c>
      <c r="BT99" s="1">
        <v>10835</v>
      </c>
      <c r="BV99" s="1">
        <v>20971</v>
      </c>
      <c r="BW99" s="1">
        <v>745</v>
      </c>
      <c r="BX99" s="1">
        <v>18464</v>
      </c>
      <c r="BY99" s="4">
        <v>30</v>
      </c>
      <c r="BZ99" s="4">
        <v>7.5</v>
      </c>
      <c r="CA99" s="1">
        <v>60.55</v>
      </c>
      <c r="CB99" s="5">
        <v>1.03</v>
      </c>
      <c r="CC99" s="1">
        <v>3.73</v>
      </c>
      <c r="CD99" s="3">
        <v>0.4867</v>
      </c>
      <c r="CE99" s="1">
        <v>28</v>
      </c>
      <c r="CF99" s="1">
        <v>1005</v>
      </c>
      <c r="CG99" s="1">
        <v>825</v>
      </c>
      <c r="CH99" s="1">
        <v>938</v>
      </c>
      <c r="CI99" s="1">
        <v>72</v>
      </c>
      <c r="CJ99" s="1">
        <v>758</v>
      </c>
      <c r="CK99" s="1">
        <v>510100</v>
      </c>
      <c r="CL99" s="1">
        <v>134645</v>
      </c>
      <c r="CM99" s="3">
        <v>523</v>
      </c>
      <c r="CO99" s="1">
        <v>1017</v>
      </c>
      <c r="CP99" s="1">
        <v>1.99</v>
      </c>
      <c r="CR99" s="1">
        <v>918</v>
      </c>
      <c r="CS99" s="1">
        <v>99</v>
      </c>
      <c r="CU99" s="1">
        <v>1959</v>
      </c>
      <c r="CV99" s="1">
        <v>214</v>
      </c>
      <c r="CW99" s="1">
        <v>16720</v>
      </c>
      <c r="CX99" s="1">
        <v>16617</v>
      </c>
      <c r="CY99" s="1">
        <v>16098</v>
      </c>
      <c r="CZ99" s="1">
        <v>16045</v>
      </c>
      <c r="DA99" s="1">
        <v>16117</v>
      </c>
      <c r="DB99" s="4">
        <v>97.02671756</v>
      </c>
      <c r="DC99" s="4">
        <v>33.5</v>
      </c>
      <c r="DD99" s="4">
        <v>26.2</v>
      </c>
      <c r="DF99" s="4">
        <v>11</v>
      </c>
      <c r="DG99" s="4">
        <v>16.5</v>
      </c>
      <c r="DH99" s="4">
        <f>IF(COUNT(DJ99,D99)=2,IFERROR(DJ99*100/D99,""),"")</f>
        <v>33.5</v>
      </c>
      <c r="DI99" s="1">
        <f>IF(COUNT(O99,DJ98)=2,O99*0.9+DJ98*0.015,"")</f>
        <v>16378</v>
      </c>
      <c r="DJ99" s="1">
        <f>IF(COUNT(DJ98,I99,O99,DL99,DI99)=5,DJ98+I99+O99-DL99-DI99,"")</f>
        <v>215990</v>
      </c>
      <c r="DK99" s="1">
        <f>IF(COUNT(DK98,DI99,DM99,DR99)=4,DK98+DI99-DM99-DR99,"")</f>
        <v>428755</v>
      </c>
      <c r="DL99" s="1">
        <f>IF(COUNT(DJ98,BZ99)=2,ROUND(DJ98*BZ99/1000,0),"")</f>
        <v>1594</v>
      </c>
      <c r="DM99" s="1">
        <v>1387.653928</v>
      </c>
      <c r="DO99" s="1">
        <v>-2846.653928</v>
      </c>
      <c r="DP99" s="1">
        <v>2928.653928</v>
      </c>
      <c r="DQ99" s="1">
        <v>-38900.80693</v>
      </c>
      <c r="DR99" s="1">
        <f>IF(COUNT(DI98)=1,ROUND(DI98*0.2,0),"")</f>
        <v>82</v>
      </c>
      <c r="DS99" s="1">
        <f>IF(COUNT(DS98,DR99,BZ99)=3,INT(DS98+DR99-(DS98*BZ99/1000)),"")</f>
        <v>10994</v>
      </c>
      <c r="DU99" t="str">
        <v/>
      </c>
    </row>
    <row r="100">
      <c r="A100">
        <v>1928</v>
      </c>
      <c r="B100" t="str">
        <v/>
      </c>
      <c r="C100" s="1">
        <f>A100</f>
        <v>1928</v>
      </c>
      <c r="D100" s="1">
        <v>655686</v>
      </c>
      <c r="E100" s="1">
        <f>IF(COUNT(D100,D99)=2,(D100-D99),"")</f>
        <v>10941</v>
      </c>
      <c r="F100" s="2">
        <f>IFERROR(E100/D99,"")</f>
        <v>0.01696949956959728</v>
      </c>
      <c r="G100" s="2">
        <f>IFERROR((E100-E99)/E99,"")</f>
        <v>-0.4748992129007487</v>
      </c>
      <c r="I100" s="1">
        <v>19223</v>
      </c>
      <c r="J100" s="1">
        <f>IF(COUNT(I92,M100)=2,I92*M100,"")</f>
        <v>14604</v>
      </c>
      <c r="K100" s="2">
        <f>IFERROR((I100-I99)/I99,"")</f>
        <v>0.0007288250299338851</v>
      </c>
      <c r="L100" s="2">
        <f>IFERROR(J100/E100,"")</f>
        <v>1.3347957225116533</v>
      </c>
      <c r="M100" s="2">
        <f>IF(COUNT(M99)=1,M99-0.0002,"")</f>
        <v>0.7707409753008233</v>
      </c>
      <c r="N100" s="2">
        <f>IF(COUNT(I92,J100)=2,IFERROR((I92-J100)/I92,""),"")</f>
        <v>0.2292590246991767</v>
      </c>
      <c r="O100" s="1">
        <v>6040</v>
      </c>
      <c r="P100" s="2">
        <f>IFERROR((O100-O99)/O99,"")</f>
        <v>-0.05135856761426103</v>
      </c>
      <c r="Q100" s="1">
        <f>IF(COUNT(O100,J100)=2,(O100+J100),"")</f>
        <v>20644</v>
      </c>
      <c r="R100" s="2">
        <v>16.482882882882883</v>
      </c>
      <c r="S100" s="1">
        <f>IF(COUNT(Q100,E100)=2,(Q100-E100),"")</f>
        <v>9703</v>
      </c>
      <c r="T100" s="2">
        <f>IFERROR((U100-U99)/U99,"")</f>
        <v>0.011044638748274275</v>
      </c>
      <c r="U100" s="1">
        <v>2197</v>
      </c>
      <c r="V100" s="2">
        <f>IFERROR(U100/D100,"")</f>
        <v>0.0033506892018435653</v>
      </c>
      <c r="W100" s="2">
        <f>IFERROR((X100-X99)/X99,"")</f>
        <v>-0.061721514531538124</v>
      </c>
      <c r="X100" s="3">
        <f>IFERROR(O100/U100,"")</f>
        <v>2.7492034592626307</v>
      </c>
      <c r="Y100" s="3">
        <f>IFERROR(E100/U100,"")</f>
        <v>4.979972690031862</v>
      </c>
      <c r="Z100" s="3">
        <f>IFERROR(Q100/U100,"")</f>
        <v>9.396449704142011</v>
      </c>
      <c r="AG100" s="2">
        <f>IFERROR((AH100-AH99)/AH99,"")</f>
        <v>0.020202020202020204</v>
      </c>
      <c r="AH100" s="1">
        <v>101</v>
      </c>
      <c r="AO100" s="2">
        <f>IFERROR((AP100-AP99)/AP99,"")</f>
        <v>0.030629608621667612</v>
      </c>
      <c r="AP100" s="1">
        <v>1817</v>
      </c>
      <c r="AU100" s="3">
        <f>IFERROR(AP100/AH100,"")</f>
        <v>17.99009900990099</v>
      </c>
      <c r="AV100" s="1">
        <v>-5.9996228194248005</v>
      </c>
      <c r="AW100" s="3">
        <f>IFERROR(D100/AP100,"")</f>
        <v>360.86186020913595</v>
      </c>
      <c r="AX100" s="1">
        <v>-7.496490994104477</v>
      </c>
      <c r="BF100" s="1">
        <v>0</v>
      </c>
      <c r="BG100" s="2">
        <v>0</v>
      </c>
      <c r="BT100" s="1">
        <v>11991</v>
      </c>
      <c r="BV100" s="1">
        <v>21113</v>
      </c>
      <c r="BW100" s="1">
        <v>707</v>
      </c>
      <c r="BX100" s="1">
        <v>18516</v>
      </c>
      <c r="BY100" s="4">
        <v>29.9</v>
      </c>
      <c r="BZ100" s="4">
        <v>7.8</v>
      </c>
      <c r="CA100" s="1">
        <v>56.95</v>
      </c>
      <c r="CB100" s="5">
        <v>1.0299</v>
      </c>
      <c r="CC100" s="1">
        <v>3.5</v>
      </c>
      <c r="CD100" s="3">
        <v>0.4871</v>
      </c>
      <c r="CE100" s="1">
        <v>29</v>
      </c>
      <c r="CF100" s="1">
        <v>1004</v>
      </c>
      <c r="CG100" s="1">
        <v>879</v>
      </c>
      <c r="CH100" s="1">
        <v>938</v>
      </c>
      <c r="CI100" s="1">
        <v>66</v>
      </c>
      <c r="CJ100" s="1">
        <v>813</v>
      </c>
      <c r="CK100" s="1">
        <v>519960</v>
      </c>
      <c r="CL100" s="1">
        <v>135726</v>
      </c>
      <c r="CM100" s="3">
        <v>535</v>
      </c>
      <c r="CO100" s="1">
        <v>1193</v>
      </c>
      <c r="CP100" s="1">
        <v>1.98</v>
      </c>
      <c r="CR100" s="1">
        <v>1076</v>
      </c>
      <c r="CS100" s="1">
        <v>117</v>
      </c>
      <c r="CU100" s="1">
        <v>1979</v>
      </c>
      <c r="CV100" s="1">
        <v>218</v>
      </c>
      <c r="CW100" s="1">
        <v>16989</v>
      </c>
      <c r="CX100" s="1">
        <v>16801</v>
      </c>
      <c r="CY100" s="1">
        <v>16697</v>
      </c>
      <c r="CZ100" s="1">
        <v>16178</v>
      </c>
      <c r="DA100" s="1">
        <v>16126</v>
      </c>
      <c r="DB100" s="4">
        <v>95.23984188</v>
      </c>
      <c r="DC100" s="4">
        <v>32.7</v>
      </c>
      <c r="DD100" s="4">
        <v>26.2</v>
      </c>
      <c r="DF100" s="4">
        <v>13</v>
      </c>
      <c r="DG100" s="4">
        <v>18</v>
      </c>
      <c r="DH100" s="4">
        <f>IF(COUNT(DJ100,D100)=2,IFERROR(DJ100*100/D100,""),"")</f>
        <v>32.7</v>
      </c>
      <c r="DI100" s="1">
        <f>IF(COUNT(O100,DJ99)=2,O100*0.9+DJ99*0.015,"")</f>
        <v>25186</v>
      </c>
      <c r="DJ100" s="1">
        <f>IF(COUNT(DJ99,I100,O100,DL100,DI100)=5,DJ99+I100+O100-DL100-DI100,"")</f>
        <v>214409</v>
      </c>
      <c r="DK100" s="1">
        <f>IF(COUNT(DK99,DI100,DM100,DR100)=4,DK99+DI100-DM100-DR100,"")</f>
        <v>441277</v>
      </c>
      <c r="DL100" s="1">
        <f>IF(COUNT(DJ99,BZ100)=2,ROUND(DJ99*BZ100/1000,0),"")</f>
        <v>1658</v>
      </c>
      <c r="DM100" s="1">
        <v>1387.879766</v>
      </c>
      <c r="DO100" s="1">
        <v>7126.120234</v>
      </c>
      <c r="DP100" s="1">
        <v>-7041.120234</v>
      </c>
      <c r="DQ100" s="1">
        <v>-45941.92716</v>
      </c>
      <c r="DR100" s="1">
        <f>IF(COUNT(DI99)=1,ROUND(DI99*0.2,0),"")</f>
        <v>85</v>
      </c>
      <c r="DS100" s="1">
        <f>IF(COUNT(DS99,DR100,BZ100)=3,INT(DS99+DR100-(DS99*BZ100/1000)),"")</f>
        <v>10993</v>
      </c>
      <c r="DU100" t="str">
        <v/>
      </c>
    </row>
    <row r="101">
      <c r="A101">
        <v>1929</v>
      </c>
      <c r="B101" t="str">
        <v/>
      </c>
      <c r="C101" s="1">
        <f>A101</f>
        <v>1929</v>
      </c>
      <c r="D101" s="1">
        <v>663652</v>
      </c>
      <c r="E101" s="1">
        <f>IF(COUNT(D101,D100)=2,(D101-D100),"")</f>
        <v>7966</v>
      </c>
      <c r="F101" s="2">
        <f>IFERROR(E101/D100,"")</f>
        <v>0.012149107957162422</v>
      </c>
      <c r="G101" s="2">
        <f>IFERROR((E101-E100)/E100,"")</f>
        <v>-0.27191298784388995</v>
      </c>
      <c r="I101" s="1">
        <v>19071</v>
      </c>
      <c r="J101" s="1">
        <f>IF(COUNT(I93,M101)=2,I93*M101,"")</f>
        <v>15073</v>
      </c>
      <c r="K101" s="2">
        <f>IFERROR((I101-I100)/I100,"")</f>
        <v>-0.007907194506580659</v>
      </c>
      <c r="L101" s="2">
        <f>IFERROR(J101/E101,"")</f>
        <v>1.8921667085111724</v>
      </c>
      <c r="M101" s="2">
        <f>IF(COUNT(M100)=1,M100-0.0002,"")</f>
        <v>0.737390538623355</v>
      </c>
      <c r="N101" s="2">
        <f>IF(COUNT(I93,J101)=2,IFERROR((I93-J101)/I93,""),"")</f>
        <v>0.262609461376645</v>
      </c>
      <c r="O101" s="1">
        <v>6511</v>
      </c>
      <c r="P101" s="2">
        <f>IFERROR((O101-O100)/O100,"")</f>
        <v>0.07798013245033113</v>
      </c>
      <c r="Q101" s="1">
        <f>IF(COUNT(O101,J101)=2,(O101+J101),"")</f>
        <v>21584</v>
      </c>
      <c r="R101" s="2">
        <v>0.40348345872410596</v>
      </c>
      <c r="S101" s="1">
        <f>IF(COUNT(Q101,E101)=2,(Q101-E101),"")</f>
        <v>13618</v>
      </c>
      <c r="T101" s="2">
        <f>IFERROR((U101-U100)/U100,"")</f>
        <v>0.013199817933545745</v>
      </c>
      <c r="U101" s="1">
        <v>2226</v>
      </c>
      <c r="V101" s="2">
        <f>IFERROR(U101/D101,"")</f>
        <v>0.0033541675456413905</v>
      </c>
      <c r="W101" s="2">
        <f>IFERROR((X101-X100)/X100,"")</f>
        <v>0.06393636612460818</v>
      </c>
      <c r="X101" s="3">
        <f>IFERROR(O101/U101,"")</f>
        <v>2.9249775381850855</v>
      </c>
      <c r="Y101" s="3">
        <f>IFERROR(E101/U101,"")</f>
        <v>3.5786163522012577</v>
      </c>
      <c r="Z101" s="3">
        <f>IFERROR(Q101/U101,"")</f>
        <v>9.696316262353998</v>
      </c>
      <c r="AG101" s="2">
        <f>IFERROR((AH101-AH100)/AH100,"")</f>
        <v>0.0297029702970297</v>
      </c>
      <c r="AH101" s="1">
        <v>104</v>
      </c>
      <c r="AO101" s="2">
        <f>IFERROR((AP101-AP100)/AP100,"")</f>
        <v>0.00550357732526142</v>
      </c>
      <c r="AP101" s="1">
        <v>1827</v>
      </c>
      <c r="AU101" s="3">
        <f>IFERROR(AP101/AH101,"")</f>
        <v>17.567307692307693</v>
      </c>
      <c r="AV101" s="1">
        <v>-5.576831501831503</v>
      </c>
      <c r="AW101" s="3">
        <f>IFERROR(D101/AP101,"")</f>
        <v>363.24685276409417</v>
      </c>
      <c r="AX101" s="1">
        <v>-5.11149843914626</v>
      </c>
      <c r="BF101" s="1">
        <v>0</v>
      </c>
      <c r="BG101" s="2">
        <v>0</v>
      </c>
      <c r="BT101" s="1">
        <v>12902</v>
      </c>
      <c r="BV101" s="1">
        <v>21979</v>
      </c>
      <c r="BW101" s="1">
        <v>762</v>
      </c>
      <c r="BX101" s="1">
        <v>18309</v>
      </c>
      <c r="BY101" s="4">
        <v>29</v>
      </c>
      <c r="BZ101" s="4">
        <v>7.8</v>
      </c>
      <c r="CA101" s="1">
        <v>57.25</v>
      </c>
      <c r="CB101" s="5">
        <v>1.029</v>
      </c>
      <c r="CC101" s="1">
        <v>3.4</v>
      </c>
      <c r="CD101" s="3">
        <v>0.4876</v>
      </c>
      <c r="CE101" s="1">
        <v>30</v>
      </c>
      <c r="CF101" s="1">
        <v>1004</v>
      </c>
      <c r="CG101" s="1">
        <v>897</v>
      </c>
      <c r="CH101" s="1">
        <v>930</v>
      </c>
      <c r="CI101" s="1">
        <v>74</v>
      </c>
      <c r="CJ101" s="1">
        <v>823</v>
      </c>
      <c r="CK101" s="1">
        <v>529820</v>
      </c>
      <c r="CL101" s="1">
        <v>133832</v>
      </c>
      <c r="CM101" s="3">
        <v>547</v>
      </c>
      <c r="CO101" s="1">
        <v>1058</v>
      </c>
      <c r="CP101" s="1">
        <v>2.09</v>
      </c>
      <c r="CR101" s="1">
        <v>953</v>
      </c>
      <c r="CS101" s="1">
        <v>105</v>
      </c>
      <c r="CU101" s="1">
        <v>2004</v>
      </c>
      <c r="CV101" s="1">
        <v>222</v>
      </c>
      <c r="CW101" s="1">
        <v>15498</v>
      </c>
      <c r="CX101" s="1">
        <v>17076</v>
      </c>
      <c r="CY101" s="1">
        <v>16887</v>
      </c>
      <c r="CZ101" s="1">
        <v>16784</v>
      </c>
      <c r="DA101" s="1">
        <v>16265</v>
      </c>
      <c r="DB101" s="4">
        <v>95.70630537</v>
      </c>
      <c r="DC101" s="4">
        <v>32</v>
      </c>
      <c r="DD101" s="4">
        <v>26.5</v>
      </c>
      <c r="DF101" s="4">
        <v>11.5</v>
      </c>
      <c r="DG101" s="4">
        <v>19.5</v>
      </c>
      <c r="DH101" s="4">
        <f>IF(COUNT(DJ101,D101)=2,IFERROR(DJ101*100/D101,""),"")</f>
        <v>32</v>
      </c>
      <c r="DI101" s="1">
        <f>IF(COUNT(O101,DJ100)=2,O101*0.9+DJ100*0.015,"")</f>
        <v>25975</v>
      </c>
      <c r="DJ101" s="1">
        <f>IF(COUNT(DJ100,I101,O101,DL101,DI101)=5,DJ100+I101+O101-DL101-DI101,"")</f>
        <v>212369</v>
      </c>
      <c r="DK101" s="1">
        <f>IF(COUNT(DK100,DI101,DM101,DR101)=4,DK100+DI101-DM101-DR101,"")</f>
        <v>451283</v>
      </c>
      <c r="DL101" s="1">
        <f>IF(COUNT(DJ100,BZ101)=2,ROUND(DJ100*BZ101/1000,0),"")</f>
        <v>1647</v>
      </c>
      <c r="DM101" s="1">
        <v>1386.771559</v>
      </c>
      <c r="DO101" s="1">
        <v>10979.22844</v>
      </c>
      <c r="DP101" s="1">
        <v>-10893.22844</v>
      </c>
      <c r="DQ101" s="1">
        <v>-56835.1556</v>
      </c>
      <c r="DR101" s="1">
        <f>IF(COUNT(DI100)=1,ROUND(DI100*0.2,0),"")</f>
        <v>86</v>
      </c>
      <c r="DS101" s="1">
        <f>IF(COUNT(DS100,DR101,BZ101)=3,INT(DS100+DR101-(DS100*BZ101/1000)),"")</f>
        <v>10993</v>
      </c>
      <c r="DU101" t="str">
        <v/>
      </c>
    </row>
    <row r="102">
      <c r="A102">
        <v>1930</v>
      </c>
      <c r="B102" t="str">
        <v/>
      </c>
      <c r="C102" s="1">
        <f>A102</f>
        <v>1930</v>
      </c>
      <c r="D102" s="1">
        <v>670017</v>
      </c>
      <c r="E102" s="1">
        <f>IF(COUNT(D102,D101)=2,(D102-D101),"")</f>
        <v>6365</v>
      </c>
      <c r="F102" s="2">
        <f>IFERROR(E102/D101,"")</f>
        <v>0.009590869913749977</v>
      </c>
      <c r="G102" s="2">
        <f>IFERROR((E102-E101)/E101,"")</f>
        <v>-0.20097916143610345</v>
      </c>
      <c r="I102" s="1">
        <v>20021</v>
      </c>
      <c r="J102" s="1">
        <f>IF(COUNT(I94,M102)=2,I94*M102,"")</f>
        <v>15468</v>
      </c>
      <c r="K102" s="2">
        <f>IFERROR((I102-I101)/I101,"")</f>
        <v>0.04981385349483509</v>
      </c>
      <c r="L102" s="2">
        <f>IFERROR(J102/E102,"")</f>
        <v>2.430164964650432</v>
      </c>
      <c r="M102" s="2">
        <f>IF(COUNT(M101)=1,M101-0.0002,"")</f>
        <v>0.7850581129777191</v>
      </c>
      <c r="N102" s="2">
        <f>IF(COUNT(I94,J102)=2,IFERROR((I94-J102)/I94,""),"")</f>
        <v>0.21494188702228087</v>
      </c>
      <c r="O102" s="1">
        <v>6758</v>
      </c>
      <c r="P102" s="2">
        <f>IFERROR((O102-O101)/O101,"")</f>
        <v>0.03793580095223468</v>
      </c>
      <c r="Q102" s="1">
        <f>IF(COUNT(O102,J102)=2,(O102+J102),"")</f>
        <v>22226</v>
      </c>
      <c r="R102" s="2">
        <v>0.16470847407842562</v>
      </c>
      <c r="S102" s="1">
        <f>IF(COUNT(Q102,E102)=2,(Q102-E102),"")</f>
        <v>15861</v>
      </c>
      <c r="T102" s="2">
        <f>IFERROR((U102-U101)/U101,"")</f>
        <v>-0.07996406109613657</v>
      </c>
      <c r="U102" s="1">
        <v>2048</v>
      </c>
      <c r="V102" s="2">
        <f>IFERROR(U102/D102,"")</f>
        <v>0.0030566388614020243</v>
      </c>
      <c r="W102" s="2">
        <f>IFERROR((X102-X101)/X101,"")</f>
        <v>0.1281470180271847</v>
      </c>
      <c r="X102" s="3">
        <f>IFERROR(O102/U102,"")</f>
        <v>3.2998046875</v>
      </c>
      <c r="Y102" s="3">
        <f>IFERROR(E102/U102,"")</f>
        <v>3.10791015625</v>
      </c>
      <c r="Z102" s="3">
        <f>IFERROR(Q102/U102,"")</f>
        <v>10.8525390625</v>
      </c>
      <c r="AG102" s="2">
        <f>IFERROR((AH102-AH101)/AH101,"")</f>
        <v>0</v>
      </c>
      <c r="AH102" s="1">
        <v>104</v>
      </c>
      <c r="AK102" s="1">
        <v>246</v>
      </c>
      <c r="AN102" s="3">
        <f>IF(COUNT(D102,AH102,AK102)=3,D102/(AH102+AK102),"")</f>
        <v>1914.3342857142857</v>
      </c>
      <c r="AO102" s="2">
        <f>IFERROR((AP102-AP101)/AP101,"")</f>
        <v>0.022441160372194856</v>
      </c>
      <c r="AP102" s="1">
        <v>1868</v>
      </c>
      <c r="AQ102" s="1">
        <v>1000</v>
      </c>
      <c r="AU102" s="3">
        <f>IFERROR(AP102/AH102,"")</f>
        <v>17.96153846153846</v>
      </c>
      <c r="AV102" s="1">
        <v>-5.971062271062269</v>
      </c>
      <c r="AW102" s="3">
        <f>IFERROR(D102/AP102,"")</f>
        <v>358.68147751605994</v>
      </c>
      <c r="AX102" s="1">
        <v>-9.676873687180489</v>
      </c>
      <c r="BF102" s="1">
        <v>0</v>
      </c>
      <c r="BG102" s="2">
        <v>0</v>
      </c>
      <c r="BT102" s="1">
        <v>25993</v>
      </c>
      <c r="BV102" s="1">
        <v>22071</v>
      </c>
      <c r="BW102" s="1">
        <v>791</v>
      </c>
      <c r="BX102" s="1">
        <v>19230</v>
      </c>
      <c r="BY102" s="4">
        <v>29.7</v>
      </c>
      <c r="BZ102" s="4">
        <v>7.6</v>
      </c>
      <c r="CA102" s="1">
        <v>59.85</v>
      </c>
      <c r="CB102" s="5">
        <v>1.0297</v>
      </c>
      <c r="CC102" s="1">
        <v>3.64</v>
      </c>
      <c r="CD102" s="3">
        <v>0.488</v>
      </c>
      <c r="CE102" s="1">
        <v>30</v>
      </c>
      <c r="CF102" s="1">
        <v>1000</v>
      </c>
      <c r="CG102" s="1">
        <v>942</v>
      </c>
      <c r="CH102" s="1">
        <v>926</v>
      </c>
      <c r="CI102" s="1">
        <v>74</v>
      </c>
      <c r="CJ102" s="1">
        <v>868</v>
      </c>
      <c r="CK102" s="1">
        <v>539679</v>
      </c>
      <c r="CL102" s="1">
        <v>130338</v>
      </c>
      <c r="CM102" s="3">
        <v>560</v>
      </c>
      <c r="CO102" s="1">
        <v>896</v>
      </c>
      <c r="CP102" s="1">
        <v>2.14</v>
      </c>
      <c r="CR102" s="1">
        <v>807</v>
      </c>
      <c r="CS102" s="1">
        <v>89</v>
      </c>
      <c r="CU102" s="1">
        <v>1842</v>
      </c>
      <c r="CV102" s="1">
        <v>206</v>
      </c>
      <c r="CW102" s="1">
        <v>15829</v>
      </c>
      <c r="CX102" s="1">
        <v>15588</v>
      </c>
      <c r="CY102" s="1">
        <v>17166</v>
      </c>
      <c r="CZ102" s="1">
        <v>16977</v>
      </c>
      <c r="DA102" s="1">
        <v>16874</v>
      </c>
      <c r="DB102" s="4">
        <v>97.09676801</v>
      </c>
      <c r="DC102" s="4">
        <v>31.3</v>
      </c>
      <c r="DD102" s="4">
        <v>26</v>
      </c>
      <c r="DF102" s="4">
        <v>9.5</v>
      </c>
      <c r="DG102" s="4">
        <v>39.6</v>
      </c>
      <c r="DH102" s="4">
        <f>IF(COUNT(DJ102,D102)=2,IFERROR(DJ102*100/D102,""),"")</f>
        <v>31.3</v>
      </c>
      <c r="DI102" s="1">
        <f>IF(COUNT(O102,DJ101)=2,O102*0.9+DJ101*0.015,"")</f>
        <v>27847</v>
      </c>
      <c r="DJ102" s="1">
        <f>IF(COUNT(DJ101,I102,O102,DL102,DI102)=5,DJ101+I102+O102-DL102-DI102,"")</f>
        <v>209715</v>
      </c>
      <c r="DK102" s="1">
        <f>IF(COUNT(DK101,DI102,DM102,DR102)=4,DK101+DI102-DM102-DR102,"")</f>
        <v>460302</v>
      </c>
      <c r="DL102" s="1">
        <f>IF(COUNT(DJ101,BZ102)=2,ROUND(DJ101*BZ102/1000,0),"")</f>
        <v>1586</v>
      </c>
      <c r="DM102" s="1">
        <v>1386.518669</v>
      </c>
      <c r="DO102" s="1">
        <v>12733.48133</v>
      </c>
      <c r="DP102" s="1">
        <v>-12646.48133</v>
      </c>
      <c r="DQ102" s="1">
        <v>-69481.63693</v>
      </c>
      <c r="DR102" s="1">
        <f>IF(COUNT(DI101)=1,ROUND(DI101*0.2,0),"")</f>
        <v>87</v>
      </c>
      <c r="DS102" s="1">
        <f>IF(COUNT(DS101,DR102,BZ102)=3,INT(DS101+DR102-(DS101*BZ102/1000)),"")</f>
        <v>10996</v>
      </c>
      <c r="DU102" t="str">
        <v/>
      </c>
    </row>
    <row r="103">
      <c r="A103">
        <v>1931</v>
      </c>
      <c r="B103" t="str">
        <v/>
      </c>
      <c r="C103" s="1">
        <f>A103</f>
        <v>1931</v>
      </c>
      <c r="D103" s="1">
        <v>688435</v>
      </c>
      <c r="E103" s="1">
        <f>IF(COUNT(D103,D102)=2,(D103-D102),"")</f>
        <v>18418</v>
      </c>
      <c r="F103" s="2">
        <f>IFERROR(E103/D102,"")</f>
        <v>0.027488854760401603</v>
      </c>
      <c r="G103" s="2">
        <f>IFERROR((E103-E102)/E102,"")</f>
        <v>1.8936370777690494</v>
      </c>
      <c r="I103" s="1">
        <v>19804</v>
      </c>
      <c r="J103" s="1">
        <f>IF(COUNT(I95,M103)=2,I95*M103,"")</f>
        <v>15313</v>
      </c>
      <c r="K103" s="2">
        <f>IFERROR((I103-I102)/I102,"")</f>
        <v>-0.010838619449577943</v>
      </c>
      <c r="L103" s="2">
        <f>IFERROR(J103/E103,"")</f>
        <v>0.8314149201867738</v>
      </c>
      <c r="M103" s="2">
        <f>IF(COUNT(M102)=1,M102-0.0002,"")</f>
        <v>0.7975936246679515</v>
      </c>
      <c r="N103" s="2">
        <f>IF(COUNT(I95,J103)=2,IFERROR((I95-J103)/I95,""),"")</f>
        <v>0.20240637533204855</v>
      </c>
      <c r="O103" s="1">
        <v>7596</v>
      </c>
      <c r="P103" s="2">
        <f>IFERROR((O103-O102)/O102,"")</f>
        <v>0.12400118378218408</v>
      </c>
      <c r="Q103" s="1">
        <f>IF(COUNT(O103,J103)=2,(O103+J103),"")</f>
        <v>22909</v>
      </c>
      <c r="R103" s="2">
        <v>-0.7168526574616985</v>
      </c>
      <c r="S103" s="1">
        <f>IF(COUNT(Q103,E103)=2,(Q103-E103),"")</f>
        <v>4491</v>
      </c>
      <c r="T103" s="2">
        <f>IFERROR((U103-U102)/U102,"")</f>
        <v>-0.16845703125</v>
      </c>
      <c r="U103" s="1">
        <v>1703</v>
      </c>
      <c r="V103" s="2">
        <f>IFERROR(U103/D103,"")</f>
        <v>0.0024737266408593403</v>
      </c>
      <c r="W103" s="2">
        <f>IFERROR((X103-X102)/X102,"")</f>
        <v>0.35170547527064755</v>
      </c>
      <c r="X103" s="3">
        <f>IFERROR(O103/U103,"")</f>
        <v>4.460364063417498</v>
      </c>
      <c r="Y103" s="3">
        <f>IFERROR(E103/U103,"")</f>
        <v>10.815032295948326</v>
      </c>
      <c r="Z103" s="3">
        <f>IFERROR(Q103/U103,"")</f>
        <v>13.452143276570757</v>
      </c>
      <c r="AG103" s="2">
        <f>IFERROR((AH103-AH102)/AH102,"")</f>
        <v>0</v>
      </c>
      <c r="AH103" s="1">
        <v>104</v>
      </c>
      <c r="AJ103" s="2">
        <f>IFERROR((AK103-AK102)/AK102,"")</f>
        <v>0.08130081300813008</v>
      </c>
      <c r="AK103" s="1">
        <v>266</v>
      </c>
      <c r="AM103" s="2">
        <f>IFERROR((AN103-AN102)/AN102,"")</f>
        <v>-0.028051083334755176</v>
      </c>
      <c r="AN103" s="3">
        <f>IF(COUNT(D103,AH103,AK103)=3,D103/(AH103+AK103),"")</f>
        <v>1860.6351351351352</v>
      </c>
      <c r="AO103" s="2">
        <f>IFERROR((AP103-AP102)/AP102,"")</f>
        <v>-0.0016059957173447537</v>
      </c>
      <c r="AP103" s="1">
        <v>1865</v>
      </c>
      <c r="AU103" s="3">
        <f>IFERROR(AP103/AH103,"")</f>
        <v>17.932692307692307</v>
      </c>
      <c r="AV103" s="1">
        <v>-5.942216117216116</v>
      </c>
      <c r="AW103" s="3">
        <f>IFERROR(D103/AP103,"")</f>
        <v>369.1340482573726</v>
      </c>
      <c r="AX103" s="1">
        <v>0.7756970541321948</v>
      </c>
      <c r="BF103" s="1">
        <v>0</v>
      </c>
      <c r="BG103" s="2">
        <v>0</v>
      </c>
      <c r="BT103" s="1">
        <v>27075</v>
      </c>
      <c r="BV103" s="1">
        <v>22879</v>
      </c>
      <c r="BW103" s="1">
        <v>889</v>
      </c>
      <c r="BX103" s="1">
        <v>18915</v>
      </c>
      <c r="BY103" s="4">
        <v>29</v>
      </c>
      <c r="BZ103" s="4">
        <v>6.6</v>
      </c>
      <c r="CA103" s="1">
        <v>61.25</v>
      </c>
      <c r="CB103" s="5">
        <v>1.029</v>
      </c>
      <c r="CC103" s="1">
        <v>3.64</v>
      </c>
      <c r="CD103" s="3">
        <v>0.4886</v>
      </c>
      <c r="CE103" s="1">
        <v>31</v>
      </c>
      <c r="CF103" s="1">
        <v>1004</v>
      </c>
      <c r="CG103" s="1">
        <v>931</v>
      </c>
      <c r="CH103" s="1">
        <v>934</v>
      </c>
      <c r="CI103" s="1">
        <v>70</v>
      </c>
      <c r="CJ103" s="1">
        <v>861</v>
      </c>
      <c r="CK103" s="1">
        <v>549539</v>
      </c>
      <c r="CL103" s="1">
        <v>138896</v>
      </c>
      <c r="CM103" s="3">
        <v>566</v>
      </c>
      <c r="CO103" s="1">
        <v>678</v>
      </c>
      <c r="CP103" s="1">
        <v>2.27</v>
      </c>
      <c r="CR103" s="1">
        <v>610</v>
      </c>
      <c r="CS103" s="1">
        <v>68</v>
      </c>
      <c r="CU103" s="1">
        <v>1531</v>
      </c>
      <c r="CV103" s="1">
        <v>172</v>
      </c>
      <c r="CW103" s="1">
        <v>16170</v>
      </c>
      <c r="CX103" s="1">
        <v>15930</v>
      </c>
      <c r="CY103" s="1">
        <v>15689</v>
      </c>
      <c r="CZ103" s="1">
        <v>17267</v>
      </c>
      <c r="DA103" s="1">
        <v>17078</v>
      </c>
      <c r="DB103" s="4">
        <v>96.02715139</v>
      </c>
      <c r="DC103" s="4">
        <v>30.9</v>
      </c>
      <c r="DD103" s="4">
        <v>25.5</v>
      </c>
      <c r="DF103" s="4">
        <v>7</v>
      </c>
      <c r="DG103" s="4">
        <v>41.6</v>
      </c>
      <c r="DH103" s="4">
        <f>IF(COUNT(DJ103,D103)=2,IFERROR(DJ103*100/D103,""),"")</f>
        <v>30.9</v>
      </c>
      <c r="DI103" s="1">
        <f>IF(COUNT(O103,DJ102)=2,O103*0.9+DJ102*0.015,"")</f>
        <v>23004</v>
      </c>
      <c r="DJ103" s="1">
        <f>IF(COUNT(DJ102,I103,O103,DL103,DI103)=5,DJ102+I103+O103-DL103-DI103,"")</f>
        <v>212726</v>
      </c>
      <c r="DK103" s="1">
        <f>IF(COUNT(DK102,DI103,DM103,DR103)=4,DK102+DI103-DM103-DR103,"")</f>
        <v>475709</v>
      </c>
      <c r="DL103" s="1">
        <f>IF(COUNT(DJ102,BZ103)=2,ROUND(DJ102*BZ103/1000,0),"")</f>
        <v>1385</v>
      </c>
      <c r="DM103" s="1">
        <v>1381.174643</v>
      </c>
      <c r="DO103" s="1">
        <v>1694.825357</v>
      </c>
      <c r="DP103" s="1">
        <v>-1606.825357</v>
      </c>
      <c r="DQ103" s="1">
        <v>-71088.46229</v>
      </c>
      <c r="DR103" s="1">
        <f>IF(COUNT(DI102)=1,ROUND(DI102*0.2,0),"")</f>
        <v>88</v>
      </c>
      <c r="DS103" s="1">
        <f>IF(COUNT(DS102,DR103,BZ103)=3,INT(DS102+DR103-(DS102*BZ103/1000)),"")</f>
        <v>11011</v>
      </c>
      <c r="DU103" t="str">
        <v/>
      </c>
    </row>
    <row r="104">
      <c r="A104">
        <v>1932</v>
      </c>
      <c r="B104" t="str">
        <v/>
      </c>
      <c r="C104" s="1">
        <f>A104</f>
        <v>1932</v>
      </c>
      <c r="D104" s="1">
        <v>703949</v>
      </c>
      <c r="E104" s="1">
        <f>IF(COUNT(D104,D103)=2,(D104-D103),"")</f>
        <v>15514</v>
      </c>
      <c r="F104" s="2">
        <f>IFERROR(E104/D103,"")</f>
        <v>0.02253517035014199</v>
      </c>
      <c r="G104" s="2">
        <f>IFERROR((E104-E103)/E103,"")</f>
        <v>-0.15767184276251492</v>
      </c>
      <c r="I104" s="1">
        <v>19722</v>
      </c>
      <c r="J104" s="1">
        <f>IF(COUNT(I96,M104)=2,I96*M104,"")</f>
        <v>15283</v>
      </c>
      <c r="K104" s="2">
        <f>IFERROR((I104-I103)/I103,"")</f>
        <v>-0.00414057766107857</v>
      </c>
      <c r="L104" s="2">
        <f>IFERROR(J104/E104,"")</f>
        <v>0.9851102230243651</v>
      </c>
      <c r="M104" s="2">
        <f>IF(COUNT(M103)=1,M103-0.0002,"")</f>
        <v>0.7658732147331496</v>
      </c>
      <c r="N104" s="2">
        <f>IF(COUNT(I96,J104)=2,IFERROR((I96-J104)/I96,""),"")</f>
        <v>0.2341267852668504</v>
      </c>
      <c r="O104" s="1">
        <v>7825</v>
      </c>
      <c r="P104" s="2">
        <f>IFERROR((O104-O103)/O103,"")</f>
        <v>0.030147446024223274</v>
      </c>
      <c r="Q104" s="1">
        <f>IF(COUNT(O104,J104)=2,(O104+J104),"")</f>
        <v>23108</v>
      </c>
      <c r="R104" s="2">
        <v>0.6909374304163883</v>
      </c>
      <c r="S104" s="1">
        <f>IF(COUNT(Q104,E104)=2,(Q104-E104),"")</f>
        <v>7594</v>
      </c>
      <c r="T104" s="2">
        <f>IFERROR((U104-U103)/U103,"")</f>
        <v>-0.2601291837933059</v>
      </c>
      <c r="U104" s="1">
        <v>1260</v>
      </c>
      <c r="V104" s="2">
        <f>IFERROR(U104/D104,"")</f>
        <v>0.0017899023934972562</v>
      </c>
      <c r="W104" s="2">
        <f>IFERROR((X104-X103)/X103,"")</f>
        <v>0.3923342068089305</v>
      </c>
      <c r="X104" s="3">
        <f>IFERROR(O104/U104,"")</f>
        <v>6.2103174603174605</v>
      </c>
      <c r="Y104" s="3">
        <f>IFERROR(E104/U104,"")</f>
        <v>12.312698412698413</v>
      </c>
      <c r="Z104" s="3">
        <f>IFERROR(Q104/U104,"")</f>
        <v>18.33968253968254</v>
      </c>
      <c r="AG104" s="2">
        <f>IFERROR((AH104-AH103)/AH103,"")</f>
        <v>0</v>
      </c>
      <c r="AH104" s="1">
        <v>104</v>
      </c>
      <c r="AJ104" s="2">
        <f>IFERROR((AK104-AK103)/AK103,"")</f>
        <v>-0.18796992481203006</v>
      </c>
      <c r="AK104" s="1">
        <v>216</v>
      </c>
      <c r="AM104" s="2">
        <f>IFERROR((AN104-AN103)/AN103,"")</f>
        <v>0.18230629071735152</v>
      </c>
      <c r="AN104" s="3">
        <f>IF(COUNT(D104,AH104,AK104)=3,D104/(AH104+AK104),"")</f>
        <v>2199.840625</v>
      </c>
      <c r="AO104" s="2">
        <f>IFERROR((AP104-AP103)/AP103,"")</f>
        <v>0.007506702412868633</v>
      </c>
      <c r="AP104" s="1">
        <v>1879</v>
      </c>
      <c r="AU104" s="3">
        <f>IFERROR(AP104/AH104,"")</f>
        <v>18.067307692307693</v>
      </c>
      <c r="AV104" s="1">
        <v>-6.076831501831503</v>
      </c>
      <c r="AW104" s="3">
        <f>IFERROR(D104/AP104,"")</f>
        <v>374.6402341671102</v>
      </c>
      <c r="AX104" s="1">
        <v>6.281882963869748</v>
      </c>
      <c r="BF104" s="1">
        <v>0</v>
      </c>
      <c r="BG104" s="2">
        <v>0</v>
      </c>
      <c r="BT104" s="1">
        <v>29427</v>
      </c>
      <c r="BV104" s="1">
        <v>23108</v>
      </c>
      <c r="BW104" s="1">
        <v>916</v>
      </c>
      <c r="BX104" s="1">
        <v>18806</v>
      </c>
      <c r="BY104" s="4">
        <v>28.3</v>
      </c>
      <c r="BZ104" s="4">
        <v>7</v>
      </c>
      <c r="CA104" s="1">
        <v>62.25</v>
      </c>
      <c r="CB104" s="5">
        <v>1.0283</v>
      </c>
      <c r="CC104" s="1">
        <v>3.6</v>
      </c>
      <c r="CD104" s="3">
        <v>0.4891</v>
      </c>
      <c r="CE104" s="1">
        <v>31</v>
      </c>
      <c r="CF104" s="1">
        <v>1012</v>
      </c>
      <c r="CG104" s="1">
        <v>943</v>
      </c>
      <c r="CH104" s="1">
        <v>936</v>
      </c>
      <c r="CI104" s="1">
        <v>76</v>
      </c>
      <c r="CJ104" s="1">
        <v>867</v>
      </c>
      <c r="CK104" s="1">
        <v>559399</v>
      </c>
      <c r="CL104" s="1">
        <v>144550</v>
      </c>
      <c r="CM104" s="3">
        <v>574</v>
      </c>
      <c r="CO104" s="1">
        <v>399</v>
      </c>
      <c r="CP104" s="1">
        <v>2.35</v>
      </c>
      <c r="CR104" s="1">
        <v>359</v>
      </c>
      <c r="CS104" s="1">
        <v>40</v>
      </c>
      <c r="CU104" s="1">
        <v>1132</v>
      </c>
      <c r="CV104" s="1">
        <v>128</v>
      </c>
      <c r="CW104" s="1">
        <v>16513</v>
      </c>
      <c r="CX104" s="1">
        <v>16274</v>
      </c>
      <c r="CY104" s="1">
        <v>16034</v>
      </c>
      <c r="CZ104" s="1">
        <v>15793</v>
      </c>
      <c r="DA104" s="1">
        <v>17371</v>
      </c>
      <c r="DB104" s="4">
        <v>95.45110662</v>
      </c>
      <c r="DC104" s="4">
        <v>30.5</v>
      </c>
      <c r="DD104" s="4">
        <v>25.1</v>
      </c>
      <c r="DF104" s="4">
        <v>4.1</v>
      </c>
      <c r="DG104" s="4">
        <v>45.5</v>
      </c>
      <c r="DH104" s="4">
        <f>IF(COUNT(DJ104,D104)=2,IFERROR(DJ104*100/D104,""),"")</f>
        <v>30.5</v>
      </c>
      <c r="DI104" s="1">
        <f>IF(COUNT(O104,DJ103)=2,O104*0.9+DJ103*0.015,"")</f>
        <v>24083</v>
      </c>
      <c r="DJ104" s="1">
        <f>IF(COUNT(DJ103,I104,O104,DL104,DI104)=5,DJ103+I104+O104-DL104-DI104,"")</f>
        <v>214704</v>
      </c>
      <c r="DK104" s="1">
        <f>IF(COUNT(DK103,DI104,DM104,DR104)=4,DK103+DI104-DM104-DR104,"")</f>
        <v>489245</v>
      </c>
      <c r="DL104" s="1">
        <f>IF(COUNT(DJ103,BZ104)=2,ROUND(DJ103*BZ104/1000,0),"")</f>
        <v>1486</v>
      </c>
      <c r="DM104" s="1">
        <v>1376.816834</v>
      </c>
      <c r="DO104" s="1">
        <v>4731.183166</v>
      </c>
      <c r="DP104" s="1">
        <v>-4640.183166</v>
      </c>
      <c r="DQ104" s="1">
        <v>-75728.64545</v>
      </c>
      <c r="DR104" s="1">
        <f>IF(COUNT(DI103)=1,ROUND(DI103*0.2,0),"")</f>
        <v>91</v>
      </c>
      <c r="DS104" s="1">
        <f>IF(COUNT(DS103,DR104,BZ104)=3,INT(DS103+DR104-(DS103*BZ104/1000)),"")</f>
        <v>11024</v>
      </c>
      <c r="DU104" t="str">
        <v/>
      </c>
    </row>
    <row r="105">
      <c r="A105">
        <v>1933</v>
      </c>
      <c r="B105" t="str">
        <v/>
      </c>
      <c r="C105" s="1">
        <f>A105</f>
        <v>1933</v>
      </c>
      <c r="D105" s="1">
        <v>717619</v>
      </c>
      <c r="E105" s="1">
        <f>IF(COUNT(D105,D104)=2,(D105-D104),"")</f>
        <v>13670</v>
      </c>
      <c r="F105" s="2">
        <f>IFERROR(E105/D104,"")</f>
        <v>0.019419020411990073</v>
      </c>
      <c r="G105" s="2">
        <f>IFERROR((E105-E104)/E104,"")</f>
        <v>-0.11886038416913755</v>
      </c>
      <c r="I105" s="1">
        <v>19528</v>
      </c>
      <c r="J105" s="1">
        <f>IF(COUNT(I97,M105)=2,I97*M105,"")</f>
        <v>15283</v>
      </c>
      <c r="K105" s="2">
        <f>IFERROR((I105-I104)/I104,"")</f>
        <v>-0.009836730554710476</v>
      </c>
      <c r="L105" s="2">
        <f>IFERROR(J105/E105,"")</f>
        <v>1.1179956108266276</v>
      </c>
      <c r="M105" s="2">
        <f>IF(COUNT(M104)=1,M104-0.0002,"")</f>
        <v>0.7553501705135175</v>
      </c>
      <c r="N105" s="2">
        <f>IF(COUNT(I97,J105)=2,IFERROR((I97-J105)/I97,""),"")</f>
        <v>0.24464982948648248</v>
      </c>
      <c r="O105" s="1">
        <v>7889</v>
      </c>
      <c r="P105" s="2">
        <f>IFERROR((O105-O104)/O104,"")</f>
        <v>0.00817891373801917</v>
      </c>
      <c r="Q105" s="1">
        <f>IF(COUNT(O105,J105)=2,(O105+J105),"")</f>
        <v>23172</v>
      </c>
      <c r="R105" s="2">
        <v>0.2512509876218067</v>
      </c>
      <c r="S105" s="1">
        <f>IF(COUNT(Q105,E105)=2,(Q105-E105),"")</f>
        <v>9502</v>
      </c>
      <c r="T105" s="2">
        <f>IFERROR((U105-U104)/U104,"")</f>
        <v>-0.15634920634920635</v>
      </c>
      <c r="U105" s="1">
        <v>1063</v>
      </c>
      <c r="V105" s="2">
        <f>IFERROR(U105/D105,"")</f>
        <v>0.0014812874241066638</v>
      </c>
      <c r="W105" s="2">
        <f>IFERROR((X105-X104)/X104,"")</f>
        <v>0.19501922042324002</v>
      </c>
      <c r="X105" s="3">
        <f>IFERROR(O105/U105,"")</f>
        <v>7.421448730009407</v>
      </c>
      <c r="Y105" s="3">
        <f>IFERROR(E105/U105,"")</f>
        <v>12.859830667920978</v>
      </c>
      <c r="Z105" s="3">
        <f>IFERROR(Q105/U105,"")</f>
        <v>21.79868297271872</v>
      </c>
      <c r="AG105" s="2">
        <f>IFERROR((AH105-AH104)/AH104,"")</f>
        <v>0.009615384615384616</v>
      </c>
      <c r="AH105" s="1">
        <v>105</v>
      </c>
      <c r="AJ105" s="2">
        <f>IFERROR((AK105-AK104)/AK104,"")</f>
        <v>-0.046296296296296294</v>
      </c>
      <c r="AK105" s="1">
        <v>206</v>
      </c>
      <c r="AM105" s="2">
        <f>IFERROR((AN105-AN104)/AN104,"")</f>
        <v>0.04891989238532753</v>
      </c>
      <c r="AN105" s="3">
        <f>IF(COUNT(D105,AH105,AK105)=3,D105/(AH105+AK105),"")</f>
        <v>2307.4565916398715</v>
      </c>
      <c r="AO105" s="2">
        <f>IFERROR((AP105-AP104)/AP104,"")</f>
        <v>0.005321979776476849</v>
      </c>
      <c r="AP105" s="1">
        <v>1889</v>
      </c>
      <c r="AU105" s="3">
        <f>IFERROR(AP105/AH105,"")</f>
        <v>17.99047619047619</v>
      </c>
      <c r="AV105" s="1">
        <v>-6</v>
      </c>
      <c r="AW105" s="3">
        <f>IFERROR(D105/AP105,"")</f>
        <v>379.8935944944415</v>
      </c>
      <c r="AX105" s="1">
        <v>11.535243291201084</v>
      </c>
      <c r="BF105" s="1">
        <v>0</v>
      </c>
      <c r="BG105" s="2">
        <v>0</v>
      </c>
      <c r="BT105" s="1">
        <v>33978</v>
      </c>
      <c r="BV105" s="1">
        <v>23369</v>
      </c>
      <c r="BW105" s="1">
        <v>923</v>
      </c>
      <c r="BX105" s="1">
        <v>18605</v>
      </c>
      <c r="BY105" s="4">
        <v>27.3</v>
      </c>
      <c r="BZ105" s="4">
        <v>6.7</v>
      </c>
      <c r="CA105" s="1">
        <v>63.4</v>
      </c>
      <c r="CB105" s="5">
        <v>1.0273</v>
      </c>
      <c r="CC105" s="1">
        <v>3.53</v>
      </c>
      <c r="CD105" s="3">
        <v>0.4897</v>
      </c>
      <c r="CE105" s="1">
        <v>31</v>
      </c>
      <c r="CF105" s="1">
        <v>1014</v>
      </c>
      <c r="CG105" s="1">
        <v>954</v>
      </c>
      <c r="CH105" s="1">
        <v>935</v>
      </c>
      <c r="CI105" s="1">
        <v>79</v>
      </c>
      <c r="CJ105" s="1">
        <v>875</v>
      </c>
      <c r="CK105" s="1">
        <v>569258</v>
      </c>
      <c r="CL105" s="1">
        <v>148361</v>
      </c>
      <c r="CM105" s="3">
        <v>583</v>
      </c>
      <c r="CO105" s="1">
        <v>525</v>
      </c>
      <c r="CP105" s="1">
        <v>2.03</v>
      </c>
      <c r="CR105" s="1">
        <v>472</v>
      </c>
      <c r="CS105" s="1">
        <v>53</v>
      </c>
      <c r="CU105" s="1">
        <v>954</v>
      </c>
      <c r="CV105" s="1">
        <v>109</v>
      </c>
      <c r="CW105" s="1">
        <v>16857</v>
      </c>
      <c r="CX105" s="1">
        <v>16618</v>
      </c>
      <c r="CY105" s="1">
        <v>16379</v>
      </c>
      <c r="CZ105" s="1">
        <v>16139</v>
      </c>
      <c r="DA105" s="1">
        <v>15898</v>
      </c>
      <c r="DB105" s="4">
        <v>95.88029999</v>
      </c>
      <c r="DC105" s="4">
        <v>30</v>
      </c>
      <c r="DD105" s="4">
        <v>24.9</v>
      </c>
      <c r="DF105" s="4">
        <v>5.6</v>
      </c>
      <c r="DG105" s="4">
        <v>51.5</v>
      </c>
      <c r="DH105" s="4">
        <f>IF(COUNT(DJ105,D105)=2,IFERROR(DJ105*100/D105,""),"")</f>
        <v>30</v>
      </c>
      <c r="DI105" s="1">
        <f>IF(COUNT(O105,DJ104)=2,O105*0.9+DJ104*0.015,"")</f>
        <v>25406</v>
      </c>
      <c r="DJ105" s="1">
        <f>IF(COUNT(DJ104,I105,O105,DL105,DI105)=5,DJ104+I105+O105-DL105-DI105,"")</f>
        <v>215286</v>
      </c>
      <c r="DK105" s="1">
        <f>IF(COUNT(DK104,DI105,DM105,DR105)=4,DK104+DI105-DM105-DR105,"")</f>
        <v>502333</v>
      </c>
      <c r="DL105" s="1">
        <f>IF(COUNT(DJ104,BZ105)=2,ROUND(DJ104*BZ105/1000,0),"")</f>
        <v>1429</v>
      </c>
      <c r="DM105" s="1">
        <v>1398.594509</v>
      </c>
      <c r="DO105" s="1">
        <v>6871.405491</v>
      </c>
      <c r="DP105" s="1">
        <v>-6779.405491</v>
      </c>
      <c r="DQ105" s="1">
        <v>-82508.05094</v>
      </c>
      <c r="DR105" s="1">
        <f>IF(COUNT(DI104)=1,ROUND(DI104*0.2,0),"")</f>
        <v>92</v>
      </c>
      <c r="DS105" s="1">
        <f>IF(COUNT(DS104,DR105,BZ105)=3,INT(DS104+DR105-(DS104*BZ105/1000)),"")</f>
        <v>11042</v>
      </c>
      <c r="DU105" t="str">
        <v/>
      </c>
    </row>
    <row r="106">
      <c r="A106">
        <v>1934</v>
      </c>
      <c r="B106" t="str">
        <v/>
      </c>
      <c r="C106" s="1">
        <f>A106</f>
        <v>1934</v>
      </c>
      <c r="D106" s="1">
        <v>748558.4</v>
      </c>
      <c r="E106" s="1">
        <f>IF(COUNT(D106,D105)=2,(D106-D105),"")</f>
        <v>30939.400000000023</v>
      </c>
      <c r="F106" s="2">
        <f>IFERROR(E106/D105,"")</f>
        <v>0.04311396437385301</v>
      </c>
      <c r="G106" s="2">
        <f>IFERROR((E106-E105)/E105,"")</f>
        <v>1.2633065106071706</v>
      </c>
      <c r="I106" s="1">
        <v>20103</v>
      </c>
      <c r="J106" s="1">
        <f>IF(COUNT(I98,M106)=2,I98*M106,"")</f>
        <v>15479.999999999998</v>
      </c>
      <c r="K106" s="2">
        <f>IFERROR((I106-I105)/I105,"")</f>
        <v>0.02944489963129865</v>
      </c>
      <c r="L106" s="2">
        <f>IFERROR(J106/E106,"")</f>
        <v>0.5003329088476178</v>
      </c>
      <c r="M106" s="2">
        <f>IF(COUNT(M105)=1,M105-0.0002,"")</f>
        <v>0.7857469164001827</v>
      </c>
      <c r="N106" s="2">
        <f>IF(COUNT(I98,J106)=2,IFERROR((I98-J106)/I98,""),"")</f>
        <v>0.21425308359981737</v>
      </c>
      <c r="O106" s="1">
        <v>7407</v>
      </c>
      <c r="P106" s="2">
        <f>IFERROR((O106-O105)/O105,"")</f>
        <v>-0.06109773101787299</v>
      </c>
      <c r="Q106" s="1">
        <f>IF(COUNT(O106,J106)=2,(O106+J106),"")</f>
        <v>22887</v>
      </c>
      <c r="R106" s="2">
        <v>-1.84744264365397</v>
      </c>
      <c r="S106" s="1">
        <f>IF(COUNT(Q106,E106)=2,(Q106-E106),"")</f>
        <v>-8052.400000000023</v>
      </c>
      <c r="T106" s="2">
        <f>IFERROR((U106-U105)/U105,"")</f>
        <v>0.30103480714957664</v>
      </c>
      <c r="U106" s="1">
        <v>1383</v>
      </c>
      <c r="V106" s="2">
        <f>IFERROR(U106/D106,"")</f>
        <v>0.0018475512398231052</v>
      </c>
      <c r="W106" s="2">
        <f>IFERROR((X106-X105)/X105,"")</f>
        <v>-0.2783419291916117</v>
      </c>
      <c r="X106" s="3">
        <f>IFERROR(O106/U106,"")</f>
        <v>5.355748373101952</v>
      </c>
      <c r="Y106" s="3">
        <f>IFERROR(E106/U106,"")</f>
        <v>22.371221981200307</v>
      </c>
      <c r="Z106" s="3">
        <f>IFERROR(Q106/U106,"")</f>
        <v>16.54880694143167</v>
      </c>
      <c r="AG106" s="2">
        <f>IFERROR((AH106-AH105)/AH105,"")</f>
        <v>0.047619047619047616</v>
      </c>
      <c r="AH106" s="1">
        <v>110</v>
      </c>
      <c r="AJ106" s="2">
        <f>IFERROR((AK106-AK105)/AK105,"")</f>
        <v>-0.019417475728155338</v>
      </c>
      <c r="AK106" s="1">
        <v>202</v>
      </c>
      <c r="AM106" s="2">
        <f>IFERROR((AN106-AN105)/AN105,"")</f>
        <v>0.039770650385475156</v>
      </c>
      <c r="AN106" s="3">
        <f>IF(COUNT(D106,AH106,AK106)=3,D106/(AH106+AK106),"")</f>
        <v>2399.225641025641</v>
      </c>
      <c r="AO106" s="2">
        <f>IFERROR((AP106-AP105)/AP105,"")</f>
        <v>0.02011646373742721</v>
      </c>
      <c r="AP106" s="1">
        <v>1927</v>
      </c>
      <c r="AU106" s="3">
        <f>IFERROR(AP106/AH106,"")</f>
        <v>17.51818181818182</v>
      </c>
      <c r="AV106" s="1">
        <v>-5.527705627705629</v>
      </c>
      <c r="AW106" s="3">
        <f>IFERROR(D106/AP106,"")</f>
        <v>388.4579138557343</v>
      </c>
      <c r="AX106" s="1">
        <v>20.099562652493887</v>
      </c>
      <c r="BF106" s="1">
        <v>0</v>
      </c>
      <c r="BG106" s="2">
        <v>0</v>
      </c>
      <c r="BT106" s="1">
        <v>34337</v>
      </c>
      <c r="BV106" s="1">
        <v>22160</v>
      </c>
      <c r="BW106" s="1">
        <v>867</v>
      </c>
      <c r="BX106" s="1">
        <v>19236</v>
      </c>
      <c r="BY106" s="4">
        <v>27.7</v>
      </c>
      <c r="BZ106" s="4">
        <v>7.1</v>
      </c>
      <c r="CA106" s="1">
        <v>61.3</v>
      </c>
      <c r="CB106" s="5">
        <v>1.0277</v>
      </c>
      <c r="CC106" s="1">
        <v>3.46</v>
      </c>
      <c r="CD106" s="3">
        <v>0.4903</v>
      </c>
      <c r="CE106" s="1">
        <v>31</v>
      </c>
      <c r="CF106" s="1">
        <v>1035</v>
      </c>
      <c r="CG106" s="1">
        <v>973</v>
      </c>
      <c r="CH106" s="1">
        <v>954</v>
      </c>
      <c r="CI106" s="1">
        <v>81</v>
      </c>
      <c r="CJ106" s="1">
        <v>892</v>
      </c>
      <c r="CK106" s="1">
        <v>579118</v>
      </c>
      <c r="CL106" s="1">
        <v>151620</v>
      </c>
      <c r="CM106" s="3">
        <v>581</v>
      </c>
      <c r="CO106" s="1">
        <v>843</v>
      </c>
      <c r="CP106" s="1">
        <v>1.97</v>
      </c>
      <c r="CR106" s="1">
        <v>757</v>
      </c>
      <c r="CS106" s="1">
        <v>86</v>
      </c>
      <c r="CU106" s="1">
        <v>1240</v>
      </c>
      <c r="CV106" s="1">
        <v>143</v>
      </c>
      <c r="CW106" s="1">
        <v>18371</v>
      </c>
      <c r="CX106" s="1">
        <v>16956</v>
      </c>
      <c r="CY106" s="1">
        <v>16717</v>
      </c>
      <c r="CZ106" s="1">
        <v>16478</v>
      </c>
      <c r="DA106" s="1">
        <v>16238</v>
      </c>
      <c r="DB106" s="4">
        <v>95.89354465</v>
      </c>
      <c r="DC106" s="4">
        <v>30.1</v>
      </c>
      <c r="DD106" s="4">
        <v>25.6</v>
      </c>
      <c r="DF106" s="4">
        <v>9.2</v>
      </c>
      <c r="DG106" s="4">
        <v>50.1</v>
      </c>
      <c r="DH106" s="4">
        <f>IF(COUNT(DJ106,D106)=2,IFERROR(DJ106*100/D106,""),"")</f>
        <v>30.1</v>
      </c>
      <c r="DI106" s="1">
        <f>IF(COUNT(O106,DJ105)=2,O106*0.9+DJ105*0.015,"")</f>
        <v>21296</v>
      </c>
      <c r="DJ106" s="1">
        <f>IF(COUNT(DJ105,I106,O106,DL106,DI106)=5,DJ105+I106+O106-DL106-DI106,"")</f>
        <v>219952</v>
      </c>
      <c r="DK106" s="1">
        <f>IF(COUNT(DK105,DI106,DM106,DR106)=4,DK105+DI106-DM106-DR106,"")</f>
        <v>510786</v>
      </c>
      <c r="DL106" s="1">
        <f>IF(COUNT(DJ105,BZ106)=2,ROUND(DJ105*BZ106/1000,0),"")</f>
        <v>1548</v>
      </c>
      <c r="DM106" s="1">
        <v>1419.129404</v>
      </c>
      <c r="DO106" s="1">
        <v>6073.870596</v>
      </c>
      <c r="DP106" s="1">
        <v>-5979.870596</v>
      </c>
      <c r="DQ106" s="1">
        <v>-88487.92154</v>
      </c>
      <c r="DR106" s="1">
        <f>IF(COUNT(DI105)=1,ROUND(DI105*0.2,0),"")</f>
        <v>94</v>
      </c>
      <c r="DS106" s="1">
        <f>IF(COUNT(DS105,DR106,BZ106)=3,INT(DS105+DR106-(DS105*BZ106/1000)),"")</f>
        <v>11057</v>
      </c>
      <c r="DU106" t="str">
        <v/>
      </c>
    </row>
    <row r="107">
      <c r="A107">
        <v>1935</v>
      </c>
      <c r="B107" t="str">
        <v/>
      </c>
      <c r="C107" s="1">
        <f>A107</f>
        <v>1935</v>
      </c>
      <c r="D107" s="1">
        <v>767576</v>
      </c>
      <c r="E107" s="1">
        <f>IF(COUNT(D107,D106)=2,(D107-D106),"")</f>
        <v>19017.599999999977</v>
      </c>
      <c r="F107" s="2">
        <f>IFERROR(E107/D106,"")</f>
        <v>0.02540563301407075</v>
      </c>
      <c r="G107" s="2">
        <f>IFERROR((E107-E106)/E106,"")</f>
        <v>-0.3853274465568187</v>
      </c>
      <c r="I107" s="1">
        <v>20973</v>
      </c>
      <c r="J107" s="1">
        <f>IF(COUNT(I99,M107)=2,I99*M107,"")</f>
        <v>14753</v>
      </c>
      <c r="K107" s="2">
        <f>IFERROR((I107-I106)/I106,"")</f>
        <v>0.043277122817489924</v>
      </c>
      <c r="L107" s="2">
        <f>IFERROR(J107/E107,"")</f>
        <v>0.7757550900218754</v>
      </c>
      <c r="M107" s="2">
        <f>IF(COUNT(M106)=1,M106-0.0002,"")</f>
        <v>0.7680254047581863</v>
      </c>
      <c r="N107" s="2">
        <f>IF(COUNT(I99,J107)=2,IFERROR((I99-J107)/I99,""),"")</f>
        <v>0.23197459524181374</v>
      </c>
      <c r="O107" s="1">
        <v>7535</v>
      </c>
      <c r="P107" s="2">
        <f>IFERROR((O107-O106)/O106,"")</f>
        <v>0.017280950452274874</v>
      </c>
      <c r="Q107" s="1">
        <f>IF(COUNT(O107,J107)=2,(O107+J107),"")</f>
        <v>22288</v>
      </c>
      <c r="R107" s="2">
        <v>-1.4061397844121024</v>
      </c>
      <c r="S107" s="1">
        <f>IF(COUNT(Q107,E107)=2,(Q107-E107),"")</f>
        <v>3270.4000000000233</v>
      </c>
      <c r="T107" s="2">
        <f>IFERROR((U107-U106)/U106,"")</f>
        <v>0.28344179320318147</v>
      </c>
      <c r="U107" s="1">
        <v>1775</v>
      </c>
      <c r="V107" s="2">
        <f>IFERROR(U107/D107,"")</f>
        <v>0.002312474595349516</v>
      </c>
      <c r="W107" s="2">
        <f>IFERROR((X107-X106)/X106,"")</f>
        <v>-0.20738053268986129</v>
      </c>
      <c r="X107" s="3">
        <f>IFERROR(O107/U107,"")</f>
        <v>4.245070422535211</v>
      </c>
      <c r="Y107" s="3">
        <f>IFERROR(E107/U107,"")</f>
        <v>10.714140845070409</v>
      </c>
      <c r="Z107" s="3">
        <f>IFERROR(Q107/U107,"")</f>
        <v>12.55661971830986</v>
      </c>
      <c r="AG107" s="2">
        <f>IFERROR((AH107-AH106)/AH106,"")</f>
        <v>0.045454545454545456</v>
      </c>
      <c r="AH107" s="1">
        <v>115</v>
      </c>
      <c r="AJ107" s="2">
        <f>IFERROR((AK107-AK106)/AK106,"")</f>
        <v>0.034653465346534656</v>
      </c>
      <c r="AK107" s="1">
        <v>209</v>
      </c>
      <c r="AM107" s="2">
        <f>IFERROR((AN107-AN106)/AN106,"")</f>
        <v>-0.01257235339385766</v>
      </c>
      <c r="AN107" s="3">
        <f>IF(COUNT(D107,AH107,AK107)=3,D107/(AH107+AK107),"")</f>
        <v>2369.061728395062</v>
      </c>
      <c r="AO107" s="2">
        <f>IFERROR((AP107-AP106)/AP106,"")</f>
        <v>0.019200830306175403</v>
      </c>
      <c r="AP107" s="1">
        <v>1964</v>
      </c>
      <c r="AU107" s="3">
        <f>IFERROR(AP107/AH107,"")</f>
        <v>17.078260869565216</v>
      </c>
      <c r="AV107" s="1">
        <v>-5.087784679089026</v>
      </c>
      <c r="AW107" s="3">
        <f>IFERROR(D107/AP107,"")</f>
        <v>390.8228105906314</v>
      </c>
      <c r="AX107" s="1">
        <v>22.464459387390946</v>
      </c>
      <c r="BF107" s="1">
        <v>0</v>
      </c>
      <c r="BG107" s="2">
        <v>0</v>
      </c>
      <c r="BT107" s="1">
        <v>30789</v>
      </c>
      <c r="BV107" s="1">
        <v>21784</v>
      </c>
      <c r="BW107" s="1">
        <v>882</v>
      </c>
      <c r="BX107" s="1">
        <v>20091</v>
      </c>
      <c r="BY107" s="4">
        <v>27.9</v>
      </c>
      <c r="BZ107" s="4">
        <v>7.3</v>
      </c>
      <c r="CA107" s="1">
        <v>61.9</v>
      </c>
      <c r="CB107" s="5">
        <v>1.0279</v>
      </c>
      <c r="CC107" s="1">
        <v>3.52</v>
      </c>
      <c r="CD107" s="3">
        <v>0.4909</v>
      </c>
      <c r="CE107" s="1">
        <v>32</v>
      </c>
      <c r="CF107" s="1">
        <v>1064</v>
      </c>
      <c r="CG107" s="1">
        <v>987</v>
      </c>
      <c r="CH107" s="1">
        <v>977</v>
      </c>
      <c r="CI107" s="1">
        <v>87</v>
      </c>
      <c r="CJ107" s="1">
        <v>900</v>
      </c>
      <c r="CK107" s="1">
        <v>595071</v>
      </c>
      <c r="CL107" s="1">
        <v>151313</v>
      </c>
      <c r="CM107" s="3">
        <v>582</v>
      </c>
      <c r="CO107" s="1">
        <v>960</v>
      </c>
      <c r="CP107" s="1">
        <v>2.08</v>
      </c>
      <c r="CR107" s="1">
        <v>861</v>
      </c>
      <c r="CS107" s="1">
        <v>99</v>
      </c>
      <c r="CU107" s="1">
        <v>1591</v>
      </c>
      <c r="CV107" s="1">
        <v>184</v>
      </c>
      <c r="CW107" s="1">
        <v>19877</v>
      </c>
      <c r="CX107" s="1">
        <v>18471</v>
      </c>
      <c r="CY107" s="1">
        <v>17056</v>
      </c>
      <c r="CZ107" s="1">
        <v>16817</v>
      </c>
      <c r="DA107" s="1">
        <v>16578</v>
      </c>
      <c r="DB107" s="4">
        <v>97.50142871</v>
      </c>
      <c r="DC107" s="4">
        <v>30.1</v>
      </c>
      <c r="DD107" s="4">
        <v>26.1</v>
      </c>
      <c r="DF107" s="4">
        <v>10.3</v>
      </c>
      <c r="DG107" s="4">
        <v>42.6</v>
      </c>
      <c r="DH107" s="4">
        <f>IF(COUNT(DJ107,D107)=2,IFERROR(DJ107*100/D107,""),"")</f>
        <v>30.1</v>
      </c>
      <c r="DI107" s="1">
        <f>IF(COUNT(O107,DJ106)=2,O107*0.9+DJ106*0.015,"")</f>
        <v>22175</v>
      </c>
      <c r="DJ107" s="1">
        <f>IF(COUNT(DJ106,I107,O107,DL107,DI107)=5,DJ106+I107+O107-DL107-DI107,"")</f>
        <v>224662</v>
      </c>
      <c r="DK107" s="1">
        <f>IF(COUNT(DK106,DI107,DM107,DR107)=4,DK106+DI107-DM107-DR107,"")</f>
        <v>521722</v>
      </c>
      <c r="DL107" s="1">
        <f>IF(COUNT(DJ106,BZ107)=2,ROUND(DJ106*BZ107/1000,0),"")</f>
        <v>1623</v>
      </c>
      <c r="DM107" s="1">
        <v>1572.063307</v>
      </c>
      <c r="DO107" s="1">
        <v>2942.936693</v>
      </c>
      <c r="DP107" s="1">
        <v>-2846.936693</v>
      </c>
      <c r="DQ107" s="1">
        <v>-91334.85823</v>
      </c>
      <c r="DR107" s="1">
        <f>IF(COUNT(DI106)=1,ROUND(DI106*0.2,0),"")</f>
        <v>96</v>
      </c>
      <c r="DS107" s="1">
        <f>IF(COUNT(DS106,DR107,BZ107)=3,INT(DS106+DR107-(DS106*BZ107/1000)),"")</f>
        <v>11072</v>
      </c>
      <c r="DU107" t="str">
        <v/>
      </c>
    </row>
    <row r="108">
      <c r="A108">
        <v>1936</v>
      </c>
      <c r="B108" t="str">
        <v/>
      </c>
      <c r="C108" s="1">
        <f>A108</f>
        <v>1936</v>
      </c>
      <c r="D108" s="1">
        <v>786593.6</v>
      </c>
      <c r="E108" s="1">
        <f>IF(COUNT(D108,D107)=2,(D108-D107),"")</f>
        <v>19017.599999999977</v>
      </c>
      <c r="F108" s="2">
        <f>IFERROR(E108/D107,"")</f>
        <v>0.024776178515221917</v>
      </c>
      <c r="G108" s="2">
        <f>IFERROR((E108-E107)/E107,"")</f>
        <v>0</v>
      </c>
      <c r="I108" s="1">
        <v>20499</v>
      </c>
      <c r="J108" s="1">
        <f>IF(COUNT(I100,M108)=2,I100*M108,"")</f>
        <v>14249</v>
      </c>
      <c r="K108" s="2">
        <f>IFERROR((I108-I107)/I107,"")</f>
        <v>-0.022600486339579458</v>
      </c>
      <c r="L108" s="2">
        <f>IFERROR(J108/E108,"")</f>
        <v>0.7492533232374231</v>
      </c>
      <c r="M108" s="2">
        <f>IF(COUNT(M107)=1,M107-0.0002,"")</f>
        <v>0.741247463975446</v>
      </c>
      <c r="N108" s="2">
        <f>IF(COUNT(I100,J108)=2,IFERROR((I100-J108)/I100,""),"")</f>
        <v>0.25875253602455395</v>
      </c>
      <c r="O108" s="1">
        <v>7081</v>
      </c>
      <c r="P108" s="2">
        <f>IFERROR((O108-O107)/O107,"")</f>
        <v>-0.06025215660252157</v>
      </c>
      <c r="Q108" s="1">
        <f>IF(COUNT(O108,J108)=2,(O108+J108),"")</f>
        <v>21330</v>
      </c>
      <c r="R108" s="2">
        <v>-0.29293052837573175</v>
      </c>
      <c r="S108" s="1">
        <f>IF(COUNT(Q108,E108)=2,(Q108-E108),"")</f>
        <v>2312.4000000000233</v>
      </c>
      <c r="T108" s="2">
        <f>IFERROR((U108-U107)/U107,"")</f>
        <v>0.09295774647887324</v>
      </c>
      <c r="U108" s="1">
        <v>1940</v>
      </c>
      <c r="V108" s="2">
        <f>IFERROR(U108/D108,"")</f>
        <v>0.002466330771061448</v>
      </c>
      <c r="W108" s="2">
        <f>IFERROR((X108-X107)/X107,"")</f>
        <v>-0.1401791639017917</v>
      </c>
      <c r="X108" s="3">
        <f>IFERROR(O108/U108,"")</f>
        <v>3.65</v>
      </c>
      <c r="Y108" s="3">
        <f>IFERROR(E108/U108,"")</f>
        <v>9.802886597938132</v>
      </c>
      <c r="Z108" s="3">
        <f>IFERROR(Q108/U108,"")</f>
        <v>10.994845360824742</v>
      </c>
      <c r="AG108" s="2">
        <f>IFERROR((AH108-AH107)/AH107,"")</f>
        <v>0.02608695652173913</v>
      </c>
      <c r="AH108" s="1">
        <v>118</v>
      </c>
      <c r="AJ108" s="2">
        <f>IFERROR((AK108-AK107)/AK107,"")</f>
        <v>0.04784688995215311</v>
      </c>
      <c r="AK108" s="1">
        <v>219</v>
      </c>
      <c r="AM108" s="2">
        <f>IFERROR((AN108-AN107)/AN107,"")</f>
        <v>-0.014755246768748157</v>
      </c>
      <c r="AN108" s="3">
        <f>IF(COUNT(D108,AH108,AK108)=3,D108/(AH108+AK108),"")</f>
        <v>2334.1056379821957</v>
      </c>
      <c r="AO108" s="2">
        <f>IFERROR((AP108-AP107)/AP107,"")</f>
        <v>0.025458248472505093</v>
      </c>
      <c r="AP108" s="1">
        <v>2014</v>
      </c>
      <c r="AU108" s="3">
        <f>IFERROR(AP108/AH108,"")</f>
        <v>17.06779661016949</v>
      </c>
      <c r="AV108" s="1">
        <v>-5.077320419693301</v>
      </c>
      <c r="AW108" s="3">
        <f>IFERROR(D108/AP108,"")</f>
        <v>390.562859980139</v>
      </c>
      <c r="AX108" s="1">
        <v>22.204508776898592</v>
      </c>
      <c r="BF108" s="1">
        <v>0</v>
      </c>
      <c r="BG108" s="2">
        <v>0</v>
      </c>
      <c r="BT108" s="1">
        <v>28884</v>
      </c>
      <c r="BV108" s="1">
        <v>21115</v>
      </c>
      <c r="BW108" s="1">
        <v>829</v>
      </c>
      <c r="BX108" s="1">
        <v>19670</v>
      </c>
      <c r="BY108" s="4">
        <v>30.6</v>
      </c>
      <c r="BZ108" s="4">
        <v>7.2</v>
      </c>
      <c r="CA108" s="1">
        <v>58.6</v>
      </c>
      <c r="CB108" s="5">
        <v>1.0306</v>
      </c>
      <c r="CC108" s="1">
        <v>3.65</v>
      </c>
      <c r="CD108" s="3">
        <v>0.4914</v>
      </c>
      <c r="CE108" s="1">
        <v>33</v>
      </c>
      <c r="CF108" s="1">
        <v>1081</v>
      </c>
      <c r="CG108" s="1">
        <v>1013</v>
      </c>
      <c r="CH108" s="1">
        <v>1001</v>
      </c>
      <c r="CI108" s="1">
        <v>80</v>
      </c>
      <c r="CJ108" s="1">
        <v>933</v>
      </c>
      <c r="CK108" s="1">
        <v>607202</v>
      </c>
      <c r="CL108" s="1">
        <v>153488</v>
      </c>
      <c r="CM108" s="3">
        <v>582</v>
      </c>
      <c r="CO108" s="1">
        <v>899</v>
      </c>
      <c r="CP108" s="1">
        <v>2.12</v>
      </c>
      <c r="CR108" s="1">
        <v>806</v>
      </c>
      <c r="CS108" s="1">
        <v>93</v>
      </c>
      <c r="CU108" s="1">
        <v>1737</v>
      </c>
      <c r="CV108" s="1">
        <v>203</v>
      </c>
      <c r="CW108" s="1">
        <v>21178</v>
      </c>
      <c r="CX108" s="1">
        <v>19971</v>
      </c>
      <c r="CY108" s="1">
        <v>18566</v>
      </c>
      <c r="CZ108" s="1">
        <v>17150</v>
      </c>
      <c r="DA108" s="1">
        <v>16911</v>
      </c>
      <c r="DB108" s="4">
        <v>85.30575904</v>
      </c>
      <c r="DC108" s="4">
        <v>30.1</v>
      </c>
      <c r="DD108" s="4">
        <v>26.2</v>
      </c>
      <c r="DF108" s="4">
        <v>9.5</v>
      </c>
      <c r="DG108" s="4">
        <v>37.6</v>
      </c>
      <c r="DH108" s="4">
        <f>IF(COUNT(DJ108,D108)=2,IFERROR(DJ108*100/D108,""),"")</f>
        <v>30.1</v>
      </c>
      <c r="DI108" s="1">
        <f>IF(COUNT(O108,DJ107)=2,O108*0.9+DJ107*0.015,"")</f>
        <v>21641</v>
      </c>
      <c r="DJ108" s="1">
        <f>IF(COUNT(DJ107,I108,O108,DL108,DI108)=5,DJ107+I108+O108-DL108-DI108,"")</f>
        <v>228968</v>
      </c>
      <c r="DK108" s="1">
        <f>IF(COUNT(DK107,DI108,DM108,DR108)=4,DK107+DI108-DM108-DR108,"")</f>
        <v>531722</v>
      </c>
      <c r="DL108" s="1">
        <f>IF(COUNT(DJ107,BZ108)=2,ROUND(DJ107*BZ108/1000,0),"")</f>
        <v>1633</v>
      </c>
      <c r="DM108" s="1">
        <v>1601.856877</v>
      </c>
      <c r="DO108" s="1">
        <v>3574.143123</v>
      </c>
      <c r="DP108" s="1">
        <v>-3476.143123</v>
      </c>
      <c r="DQ108" s="1">
        <v>-94811.00136</v>
      </c>
      <c r="DR108" s="1">
        <f>IF(COUNT(DI107)=1,ROUND(DI107*0.2,0),"")</f>
        <v>98</v>
      </c>
      <c r="DS108" s="1">
        <f>IF(COUNT(DS107,DR108,BZ108)=3,INT(DS107+DR108-(DS107*BZ108/1000)),"")</f>
        <v>11090</v>
      </c>
      <c r="DU108" t="str">
        <v/>
      </c>
    </row>
    <row r="109">
      <c r="A109">
        <v>1937</v>
      </c>
      <c r="B109" t="str">
        <v/>
      </c>
      <c r="C109" s="1">
        <f>A109</f>
        <v>1937</v>
      </c>
      <c r="D109" s="1">
        <v>805611.2</v>
      </c>
      <c r="E109" s="1">
        <f>IF(COUNT(D109,D108)=2,(D109-D108),"")</f>
        <v>19017.599999999977</v>
      </c>
      <c r="F109" s="2">
        <f>IFERROR(E109/D108,"")</f>
        <v>0.024177160861720687</v>
      </c>
      <c r="G109" s="2">
        <f>IFERROR((E109-E108)/E108,"")</f>
        <v>0</v>
      </c>
      <c r="I109" s="1">
        <v>21005</v>
      </c>
      <c r="J109" s="1">
        <f>IF(COUNT(I101,M109)=2,I101*M109,"")</f>
        <v>14034</v>
      </c>
      <c r="K109" s="2">
        <f>IFERROR((I109-I108)/I108,"")</f>
        <v>0.024684130933216253</v>
      </c>
      <c r="L109" s="2">
        <f>IFERROR(J109/E109,"")</f>
        <v>0.7379480060575476</v>
      </c>
      <c r="M109" s="2">
        <f>IF(COUNT(M108)=1,M108-0.0002,"")</f>
        <v>0.7358817052068586</v>
      </c>
      <c r="N109" s="2">
        <f>IF(COUNT(I101,J109)=2,IFERROR((I101-J109)/I101,""),"")</f>
        <v>0.2641182947931414</v>
      </c>
      <c r="O109" s="1">
        <v>7322</v>
      </c>
      <c r="P109" s="2">
        <f>IFERROR((O109-O108)/O108,"")</f>
        <v>0.034034740855811325</v>
      </c>
      <c r="Q109" s="1">
        <f>IF(COUNT(O109,J109)=2,(O109+J109),"")</f>
        <v>21356</v>
      </c>
      <c r="R109" s="2">
        <v>0.011243729458571067</v>
      </c>
      <c r="S109" s="1">
        <f>IF(COUNT(Q109,E109)=2,(Q109-E109),"")</f>
        <v>2338.4000000000233</v>
      </c>
      <c r="T109" s="2">
        <f>IFERROR((U109-U108)/U108,"")</f>
        <v>0.07371134020618557</v>
      </c>
      <c r="U109" s="1">
        <v>2083</v>
      </c>
      <c r="V109" s="2">
        <f>IFERROR(U109/D109,"")</f>
        <v>0.0025856144998977174</v>
      </c>
      <c r="W109" s="2">
        <f>IFERROR((X109-X108)/X108,"")</f>
        <v>-0.03695276175694962</v>
      </c>
      <c r="X109" s="3">
        <f>IFERROR(O109/U109,"")</f>
        <v>3.515122419587134</v>
      </c>
      <c r="Y109" s="3">
        <f>IFERROR(E109/U109,"")</f>
        <v>9.129908785405654</v>
      </c>
      <c r="Z109" s="3">
        <f>IFERROR(Q109/U109,"")</f>
        <v>10.252520403264523</v>
      </c>
      <c r="AG109" s="2">
        <f>IFERROR((AH109-AH108)/AH108,"")</f>
        <v>0</v>
      </c>
      <c r="AH109" s="1">
        <v>118</v>
      </c>
      <c r="AJ109" s="2">
        <f>IFERROR((AK109-AK108)/AK108,"")</f>
        <v>0.0730593607305936</v>
      </c>
      <c r="AK109" s="1">
        <v>235</v>
      </c>
      <c r="AM109" s="2">
        <f>IFERROR((AN109-AN108)/AN108,"")</f>
        <v>-0.022244466826062674</v>
      </c>
      <c r="AN109" s="3">
        <f>IF(COUNT(D109,AH109,AK109)=3,D109/(AH109+AK109),"")</f>
        <v>2282.184702549575</v>
      </c>
      <c r="AO109" s="2">
        <f>IFERROR((AP109-AP108)/AP108,"")</f>
        <v>0.018867924528301886</v>
      </c>
      <c r="AP109" s="1">
        <v>2052</v>
      </c>
      <c r="AU109" s="3">
        <f>IFERROR(AP109/AH109,"")</f>
        <v>17.389830508474578</v>
      </c>
      <c r="AV109" s="1">
        <v>-5.399354317998387</v>
      </c>
      <c r="AW109" s="3">
        <f>IFERROR(D109/AP109,"")</f>
        <v>392.5980506822612</v>
      </c>
      <c r="AX109" s="1">
        <v>24.23969947902077</v>
      </c>
      <c r="BF109" s="1">
        <v>0</v>
      </c>
      <c r="BG109" s="2">
        <v>0</v>
      </c>
      <c r="BT109" s="1">
        <v>27043</v>
      </c>
      <c r="BV109" s="1">
        <v>21953</v>
      </c>
      <c r="BW109" s="1">
        <v>857</v>
      </c>
      <c r="BX109" s="1">
        <v>20148</v>
      </c>
      <c r="BY109" s="4">
        <v>30.9</v>
      </c>
      <c r="BZ109" s="4">
        <v>6.9</v>
      </c>
      <c r="CA109" s="1">
        <v>60.2</v>
      </c>
      <c r="CB109" s="5">
        <v>1.0309</v>
      </c>
      <c r="CC109" s="1">
        <v>3.78</v>
      </c>
      <c r="CD109" s="3">
        <v>0.492</v>
      </c>
      <c r="CE109" s="1">
        <v>35</v>
      </c>
      <c r="CF109" s="1">
        <v>1101</v>
      </c>
      <c r="CG109" s="1">
        <v>1035</v>
      </c>
      <c r="CH109" s="1">
        <v>1017</v>
      </c>
      <c r="CI109" s="1">
        <v>84</v>
      </c>
      <c r="CJ109" s="1">
        <v>951</v>
      </c>
      <c r="CK109" s="1">
        <v>616088</v>
      </c>
      <c r="CL109" s="1">
        <v>151664</v>
      </c>
      <c r="CM109" s="3">
        <v>581</v>
      </c>
      <c r="CO109" s="1">
        <v>1079</v>
      </c>
      <c r="CP109" s="1">
        <v>2.03</v>
      </c>
      <c r="CR109" s="1">
        <v>966</v>
      </c>
      <c r="CS109" s="1">
        <v>113</v>
      </c>
      <c r="CU109" s="1">
        <v>1864</v>
      </c>
      <c r="CV109" s="1">
        <v>219</v>
      </c>
      <c r="CW109" s="1">
        <v>20528</v>
      </c>
      <c r="CX109" s="1">
        <v>21275</v>
      </c>
      <c r="CY109" s="1">
        <v>20068</v>
      </c>
      <c r="CZ109" s="1">
        <v>18663</v>
      </c>
      <c r="DA109" s="1">
        <v>17248</v>
      </c>
      <c r="DB109" s="4">
        <v>85.32071678</v>
      </c>
      <c r="DC109" s="4">
        <v>30.1</v>
      </c>
      <c r="DD109" s="4">
        <v>25.9</v>
      </c>
      <c r="DF109" s="4">
        <v>11.1</v>
      </c>
      <c r="DG109" s="4">
        <v>33.6</v>
      </c>
      <c r="DH109" s="4">
        <f>IF(COUNT(DJ109,D109)=2,IFERROR(DJ109*100/D109,""),"")</f>
        <v>30.1</v>
      </c>
      <c r="DI109" s="1">
        <f>IF(COUNT(O109,DJ108)=2,O109*0.9+DJ108*0.015,"")</f>
        <v>24615</v>
      </c>
      <c r="DJ109" s="1">
        <f>IF(COUNT(DJ108,I109,O109,DL109,DI109)=5,DJ108+I109+O109-DL109-DI109,"")</f>
        <v>231093</v>
      </c>
      <c r="DK109" s="1">
        <f>IF(COUNT(DK108,DI109,DM109,DR109)=4,DK108+DI109-DM109-DR109,"")</f>
        <v>536659</v>
      </c>
      <c r="DL109" s="1">
        <f>IF(COUNT(DJ108,BZ109)=2,ROUND(DJ108*BZ109/1000,0),"")</f>
        <v>1587</v>
      </c>
      <c r="DM109" s="1">
        <v>1693.376711</v>
      </c>
      <c r="DO109" s="1">
        <v>11610.62329</v>
      </c>
      <c r="DP109" s="1">
        <v>-11511.62329</v>
      </c>
      <c r="DQ109" s="1">
        <v>-106322.6246</v>
      </c>
      <c r="DR109" s="1">
        <f>IF(COUNT(DI108)=1,ROUND(DI108*0.2,0),"")</f>
        <v>99</v>
      </c>
      <c r="DS109" s="1">
        <f>IF(COUNT(DS108,DR109,BZ109)=3,INT(DS108+DR109-(DS108*BZ109/1000)),"")</f>
        <v>11112</v>
      </c>
      <c r="DU109" t="str">
        <v/>
      </c>
    </row>
    <row r="110">
      <c r="A110">
        <v>1938</v>
      </c>
      <c r="B110" t="str">
        <v/>
      </c>
      <c r="C110" s="1">
        <f>A110</f>
        <v>1938</v>
      </c>
      <c r="D110" s="1">
        <v>824628.8</v>
      </c>
      <c r="E110" s="1">
        <f>IF(COUNT(D110,D109)=2,(D110-D109),"")</f>
        <v>19017.600000000093</v>
      </c>
      <c r="F110" s="2">
        <f>IFERROR(E110/D109,"")</f>
        <v>0.02360642453828856</v>
      </c>
      <c r="G110" s="2">
        <f>IFERROR((E110-E109)/E109,"")</f>
        <v>6.121451803957122e-15</v>
      </c>
      <c r="I110" s="1">
        <v>22122</v>
      </c>
      <c r="J110" s="1">
        <f>IF(COUNT(I102,M110)=2,I102*M110,"")</f>
        <v>14631</v>
      </c>
      <c r="K110" s="2">
        <f>IFERROR((I110-I109)/I109,"")</f>
        <v>0.05317781480599857</v>
      </c>
      <c r="L110" s="2">
        <f>IFERROR(J110/E110,"")</f>
        <v>0.7693399798081739</v>
      </c>
      <c r="M110" s="2">
        <f>IF(COUNT(M109)=1,M109-0.0002,"")</f>
        <v>0.7307826781879027</v>
      </c>
      <c r="N110" s="2">
        <f>IF(COUNT(I102,J110)=2,IFERROR((I102-J110)/I102,""),"")</f>
        <v>0.2692173218120973</v>
      </c>
      <c r="O110" s="1">
        <v>8259</v>
      </c>
      <c r="P110" s="2">
        <f>IFERROR((O110-O109)/O109,"")</f>
        <v>0.1279704998634253</v>
      </c>
      <c r="Q110" s="1">
        <f>IF(COUNT(O110,J110)=2,(O110+J110),"")</f>
        <v>22890</v>
      </c>
      <c r="R110" s="2">
        <v>0.6560041053711376</v>
      </c>
      <c r="S110" s="1">
        <f>IF(COUNT(Q110,E110)=2,(Q110-E110),"")</f>
        <v>3872.399999999907</v>
      </c>
      <c r="T110" s="2">
        <f>IFERROR((U110-U109)/U109,"")</f>
        <v>0.08353336533845415</v>
      </c>
      <c r="U110" s="1">
        <v>2257</v>
      </c>
      <c r="V110" s="2">
        <f>IFERROR(U110/D110,"")</f>
        <v>0.0027369890549541805</v>
      </c>
      <c r="W110" s="2">
        <f>IFERROR((X110-X109)/X109,"")</f>
        <v>0.04101132087528355</v>
      </c>
      <c r="X110" s="3">
        <f>IFERROR(O110/U110,"")</f>
        <v>3.659282233052725</v>
      </c>
      <c r="Y110" s="3">
        <f>IFERROR(E110/U110,"")</f>
        <v>8.426052281790028</v>
      </c>
      <c r="Z110" s="3">
        <f>IFERROR(Q110/U110,"")</f>
        <v>10.141781125387682</v>
      </c>
      <c r="AG110" s="2">
        <f>IFERROR((AH110-AH109)/AH109,"")</f>
        <v>0.06779661016949153</v>
      </c>
      <c r="AH110" s="1">
        <v>126</v>
      </c>
      <c r="AJ110" s="2">
        <f>IFERROR((AK110-AK109)/AK109,"")</f>
        <v>0.03404255319148936</v>
      </c>
      <c r="AK110" s="1">
        <v>243</v>
      </c>
      <c r="AM110" s="2">
        <f>IFERROR((AN110-AN109)/AN109,"")</f>
        <v>-0.020777593869875734</v>
      </c>
      <c r="AN110" s="3">
        <f>IF(COUNT(D110,AH110,AK110)=3,D110/(AH110+AK110),"")</f>
        <v>2234.7663956639567</v>
      </c>
      <c r="AO110" s="2">
        <f>IFERROR((AP110-AP109)/AP109,"")</f>
        <v>0.015594541910331383</v>
      </c>
      <c r="AP110" s="1">
        <v>2084</v>
      </c>
      <c r="AU110" s="3">
        <f>IFERROR(AP110/AH110,"")</f>
        <v>16.53968253968254</v>
      </c>
      <c r="AV110" s="1">
        <v>-4.549206349206351</v>
      </c>
      <c r="AW110" s="3">
        <f>IFERROR(D110/AP110,"")</f>
        <v>395.69520153550866</v>
      </c>
      <c r="AX110" s="1">
        <v>27.336850332268227</v>
      </c>
      <c r="BF110" s="1">
        <v>0</v>
      </c>
      <c r="BG110" s="2">
        <v>0</v>
      </c>
      <c r="BT110" s="1">
        <v>30789</v>
      </c>
      <c r="BV110" s="1">
        <v>23872</v>
      </c>
      <c r="BW110" s="1">
        <v>967</v>
      </c>
      <c r="BX110" s="1">
        <v>21155</v>
      </c>
      <c r="BY110" s="4">
        <v>30.9</v>
      </c>
      <c r="BZ110" s="4">
        <v>6.8</v>
      </c>
      <c r="CA110" s="1">
        <v>63.6</v>
      </c>
      <c r="CB110" s="5">
        <v>1.0309</v>
      </c>
      <c r="CC110" s="1">
        <v>3.99</v>
      </c>
      <c r="CD110" s="3">
        <v>0.4926</v>
      </c>
      <c r="CE110" s="1">
        <v>36</v>
      </c>
      <c r="CF110" s="1">
        <v>1137</v>
      </c>
      <c r="CG110" s="1">
        <v>1048</v>
      </c>
      <c r="CH110" s="1">
        <v>1036</v>
      </c>
      <c r="CI110" s="1">
        <v>101</v>
      </c>
      <c r="CJ110" s="1">
        <v>947</v>
      </c>
      <c r="CK110" s="1">
        <v>632994</v>
      </c>
      <c r="CL110" s="1">
        <v>151770</v>
      </c>
      <c r="CM110" s="3">
        <v>582</v>
      </c>
      <c r="CO110" s="1">
        <v>1146</v>
      </c>
      <c r="CP110" s="1">
        <v>1.93</v>
      </c>
      <c r="CR110" s="1">
        <v>1026</v>
      </c>
      <c r="CS110" s="1">
        <v>120</v>
      </c>
      <c r="CU110" s="1">
        <v>2018</v>
      </c>
      <c r="CV110" s="1">
        <v>239</v>
      </c>
      <c r="CW110" s="1">
        <v>19919</v>
      </c>
      <c r="CX110" s="1">
        <v>20638</v>
      </c>
      <c r="CY110" s="1">
        <v>21385</v>
      </c>
      <c r="CZ110" s="1">
        <v>20178</v>
      </c>
      <c r="DA110" s="1">
        <v>18773</v>
      </c>
      <c r="DB110" s="4">
        <v>88.19591318</v>
      </c>
      <c r="DC110" s="4">
        <v>30.1</v>
      </c>
      <c r="DD110" s="4">
        <v>26.9</v>
      </c>
      <c r="DF110" s="4">
        <v>11.2</v>
      </c>
      <c r="DG110" s="4">
        <v>37.5</v>
      </c>
      <c r="DH110" s="4">
        <f>IF(COUNT(DJ110,D110)=2,IFERROR(DJ110*100/D110,""),"")</f>
        <v>30.1</v>
      </c>
      <c r="DI110" s="1">
        <f>IF(COUNT(O110,DJ109)=2,O110*0.9+DJ109*0.015,"")</f>
        <v>23671</v>
      </c>
      <c r="DJ110" s="1">
        <f>IF(COUNT(DJ109,I110,O110,DL110,DI110)=5,DJ109+I110+O110-DL110-DI110,"")</f>
        <v>236214</v>
      </c>
      <c r="DK110" s="1">
        <f>IF(COUNT(DK109,DI110,DM110,DR110)=4,DK109+DI110-DM110-DR110,"")</f>
        <v>548550</v>
      </c>
      <c r="DL110" s="1">
        <f>IF(COUNT(DJ109,BZ110)=2,ROUND(DJ109*BZ110/1000,0),"")</f>
        <v>1589</v>
      </c>
      <c r="DM110" s="1">
        <v>2048.031728</v>
      </c>
      <c r="DO110" s="1">
        <v>3222.968272</v>
      </c>
      <c r="DP110" s="1">
        <v>-3121.968272</v>
      </c>
      <c r="DQ110" s="1">
        <v>-109444.5929</v>
      </c>
      <c r="DR110" s="1">
        <f>IF(COUNT(DI109)=1,ROUND(DI109*0.2,0),"")</f>
        <v>101</v>
      </c>
      <c r="DS110" s="1">
        <f>IF(COUNT(DS109,DR110,BZ110)=3,INT(DS109+DR110-(DS109*BZ110/1000)),"")</f>
        <v>11137</v>
      </c>
      <c r="DU110" t="str">
        <v/>
      </c>
    </row>
    <row r="111">
      <c r="A111">
        <v>1939</v>
      </c>
      <c r="B111" t="str">
        <v/>
      </c>
      <c r="C111" s="1">
        <f>A111</f>
        <v>1939</v>
      </c>
      <c r="D111" s="1">
        <v>843646.4</v>
      </c>
      <c r="E111" s="1">
        <f>IF(COUNT(D111,D110)=2,(D111-D110),"")</f>
        <v>19017.599999999977</v>
      </c>
      <c r="F111" s="2">
        <f>IFERROR(E111/D110,"")</f>
        <v>0.023062012871730864</v>
      </c>
      <c r="G111" s="2">
        <f>IFERROR((E111-E110)/E110,"")</f>
        <v>-6.121451803957084e-15</v>
      </c>
      <c r="I111" s="1">
        <v>20988</v>
      </c>
      <c r="J111" s="1">
        <f>IF(COUNT(I103,M111)=2,I103*M111,"")</f>
        <v>15613</v>
      </c>
      <c r="K111" s="2">
        <f>IFERROR((I111-I110)/I110,"")</f>
        <v>-0.05126118795768918</v>
      </c>
      <c r="L111" s="2">
        <f>IFERROR(J111/E111,"")</f>
        <v>0.8209763587413774</v>
      </c>
      <c r="M111" s="2">
        <f>IF(COUNT(M110)=1,M110-0.0002,"")</f>
        <v>0.7883760856392648</v>
      </c>
      <c r="N111" s="2">
        <f>IF(COUNT(I103,J111)=2,IFERROR((I103-J111)/I103,""),"")</f>
        <v>0.21162391436073522</v>
      </c>
      <c r="O111" s="1">
        <v>7945</v>
      </c>
      <c r="P111" s="2">
        <f>IFERROR((O111-O110)/O110,"")</f>
        <v>-0.03801913064535658</v>
      </c>
      <c r="Q111" s="1">
        <f>IF(COUNT(O111,J111)=2,(O111+J111),"")</f>
        <v>23558</v>
      </c>
      <c r="R111" s="2">
        <v>0.1725028406156731</v>
      </c>
      <c r="S111" s="1">
        <f>IF(COUNT(Q111,E111)=2,(Q111-E111),"")</f>
        <v>4540.400000000023</v>
      </c>
      <c r="T111" s="2">
        <f>IFERROR((U111-U110)/U110,"")</f>
        <v>-0.047408063801506424</v>
      </c>
      <c r="U111" s="1">
        <v>2150</v>
      </c>
      <c r="V111" s="2">
        <f>IFERROR(U111/D111,"")</f>
        <v>0.0025484610614115106</v>
      </c>
      <c r="W111" s="2">
        <f>IFERROR((X111-X110)/X110,"")</f>
        <v>0.009856196341130356</v>
      </c>
      <c r="X111" s="3">
        <f>IFERROR(O111/U111,"")</f>
        <v>3.6953488372093024</v>
      </c>
      <c r="Y111" s="3">
        <f>IFERROR(E111/U111,"")</f>
        <v>8.845395348837199</v>
      </c>
      <c r="Z111" s="3">
        <f>IFERROR(Q111/U111,"")</f>
        <v>10.957209302325582</v>
      </c>
      <c r="AG111" s="2">
        <f>IFERROR((AH111-AH110)/AH110,"")</f>
        <v>0.023809523809523808</v>
      </c>
      <c r="AH111" s="1">
        <v>129</v>
      </c>
      <c r="AJ111" s="2">
        <f>IFERROR((AK111-AK110)/AK110,"")</f>
        <v>0.02880658436213992</v>
      </c>
      <c r="AK111" s="1">
        <v>250</v>
      </c>
      <c r="AM111" s="2">
        <f>IFERROR((AN111-AN110)/AN110,"")</f>
        <v>-0.003931707784515209</v>
      </c>
      <c r="AN111" s="3">
        <f>IF(COUNT(D111,AH111,AK111)=3,D111/(AH111+AK111),"")</f>
        <v>2225.9799472295517</v>
      </c>
      <c r="AO111" s="2">
        <f>IFERROR((AP111-AP110)/AP110,"")</f>
        <v>0.0345489443378119</v>
      </c>
      <c r="AP111" s="1">
        <v>2156</v>
      </c>
      <c r="AU111" s="3">
        <f>IFERROR(AP111/AH111,"")</f>
        <v>16.713178294573645</v>
      </c>
      <c r="AV111" s="1">
        <v>-4.722702104097454</v>
      </c>
      <c r="AW111" s="3">
        <f>IFERROR(D111/AP111,"")</f>
        <v>391.30166975881264</v>
      </c>
      <c r="AX111" s="1">
        <v>22.943318555572205</v>
      </c>
      <c r="BF111" s="1">
        <v>0</v>
      </c>
      <c r="BG111" s="2">
        <v>0</v>
      </c>
      <c r="BT111" s="1">
        <v>26120</v>
      </c>
      <c r="BV111" s="1">
        <v>23144</v>
      </c>
      <c r="BW111" s="1">
        <v>930</v>
      </c>
      <c r="BX111" s="1">
        <v>20058</v>
      </c>
      <c r="BY111" s="4">
        <v>31.5</v>
      </c>
      <c r="BZ111" s="4">
        <v>6.5</v>
      </c>
      <c r="CA111" s="1">
        <v>63.75</v>
      </c>
      <c r="CB111" s="5">
        <v>1.0315</v>
      </c>
      <c r="CC111" s="1">
        <v>4.07</v>
      </c>
      <c r="CD111" s="3">
        <v>0.4931</v>
      </c>
      <c r="CE111" s="1">
        <v>35</v>
      </c>
      <c r="CF111" s="1">
        <v>1154</v>
      </c>
      <c r="CG111" s="1">
        <v>1101</v>
      </c>
      <c r="CH111" s="1">
        <v>1055</v>
      </c>
      <c r="CI111" s="1">
        <v>99</v>
      </c>
      <c r="CJ111" s="1">
        <v>1002</v>
      </c>
      <c r="CK111" s="1">
        <v>645618</v>
      </c>
      <c r="CL111" s="1">
        <v>157910</v>
      </c>
      <c r="CM111" s="3">
        <v>584</v>
      </c>
      <c r="CO111" s="1">
        <v>1088</v>
      </c>
      <c r="CP111" s="1">
        <v>1.94</v>
      </c>
      <c r="CR111" s="1">
        <v>973</v>
      </c>
      <c r="CS111" s="1">
        <v>115</v>
      </c>
      <c r="CU111" s="1">
        <v>1920</v>
      </c>
      <c r="CV111" s="1">
        <v>230</v>
      </c>
      <c r="CW111" s="1">
        <v>20674</v>
      </c>
      <c r="CX111" s="1">
        <v>20024</v>
      </c>
      <c r="CY111" s="1">
        <v>20744</v>
      </c>
      <c r="CZ111" s="1">
        <v>21491</v>
      </c>
      <c r="DA111" s="1">
        <v>20284</v>
      </c>
      <c r="DB111" s="4">
        <v>80.18196966</v>
      </c>
      <c r="DC111" s="4">
        <v>30</v>
      </c>
      <c r="DD111" s="4">
        <v>27</v>
      </c>
      <c r="DF111" s="4">
        <v>9.8</v>
      </c>
      <c r="DG111" s="4">
        <v>31.5</v>
      </c>
      <c r="DH111" s="4">
        <f>IF(COUNT(DJ111,D111)=2,IFERROR(DJ111*100/D111,""),"")</f>
        <v>30</v>
      </c>
      <c r="DI111" s="1">
        <f>IF(COUNT(O111,DJ110)=2,O111*0.9+DJ110*0.015,"")</f>
        <v>22540</v>
      </c>
      <c r="DJ111" s="1">
        <f>IF(COUNT(DJ110,I111,O111,DL111,DI111)=5,DJ110+I111+O111-DL111-DI111,"")</f>
        <v>241058</v>
      </c>
      <c r="DK111" s="1">
        <f>IF(COUNT(DK110,DI111,DM111,DR111)=4,DK110+DI111-DM111-DR111,"")</f>
        <v>562470</v>
      </c>
      <c r="DL111" s="1">
        <f>IF(COUNT(DJ110,BZ111)=2,ROUND(DJ110*BZ111/1000,0),"")</f>
        <v>1549</v>
      </c>
      <c r="DM111" s="1">
        <v>2402.260911</v>
      </c>
      <c r="DO111" s="1">
        <v>428.7390888</v>
      </c>
      <c r="DP111" s="1">
        <v>-325.7390888</v>
      </c>
      <c r="DQ111" s="1">
        <v>-109770.332</v>
      </c>
      <c r="DR111" s="1">
        <f>IF(COUNT(DI110)=1,ROUND(DI110*0.2,0),"")</f>
        <v>103</v>
      </c>
      <c r="DS111" s="1">
        <f>IF(COUNT(DS110,DR111,BZ111)=3,INT(DS110+DR111-(DS110*BZ111/1000)),"")</f>
        <v>11167</v>
      </c>
      <c r="DU111" t="str">
        <v/>
      </c>
    </row>
    <row r="112">
      <c r="A112">
        <v>1940</v>
      </c>
      <c r="B112" t="str">
        <v/>
      </c>
      <c r="C112" s="1">
        <f>A112</f>
        <v>1940</v>
      </c>
      <c r="D112" s="1">
        <v>862664</v>
      </c>
      <c r="E112" s="1">
        <f>IF(COUNT(D112,D111)=2,(D112-D111),"")</f>
        <v>19017.599999999977</v>
      </c>
      <c r="F112" s="2">
        <f>IFERROR(E112/D111,"")</f>
        <v>0.02254214561930209</v>
      </c>
      <c r="G112" s="2">
        <f>IFERROR((E112-E111)/E111,"")</f>
        <v>0</v>
      </c>
      <c r="I112" s="1">
        <v>21544</v>
      </c>
      <c r="J112" s="1">
        <f>IF(COUNT(I104,M112)=2,I104*M112,"")</f>
        <v>15199</v>
      </c>
      <c r="K112" s="2">
        <f>IFERROR((I112-I111)/I111,"")</f>
        <v>0.02649132837812083</v>
      </c>
      <c r="L112" s="2">
        <f>IFERROR(J112/E112,"")</f>
        <v>0.7992070503112916</v>
      </c>
      <c r="M112" s="2">
        <f>IF(COUNT(M111)=1,M111-0.0002,"")</f>
        <v>0.7706622046445594</v>
      </c>
      <c r="N112" s="2">
        <f>IF(COUNT(I104,J112)=2,IFERROR((I104-J112)/I104,""),"")</f>
        <v>0.22933779535544063</v>
      </c>
      <c r="O112" s="1">
        <v>7877</v>
      </c>
      <c r="P112" s="2">
        <f>IFERROR((O112-O111)/O111,"")</f>
        <v>-0.008558842039018251</v>
      </c>
      <c r="Q112" s="1">
        <f>IF(COUNT(O112,J112)=2,(O112+J112),"")</f>
        <v>23076</v>
      </c>
      <c r="R112" s="2">
        <v>-0.10615804774909646</v>
      </c>
      <c r="S112" s="1">
        <f>IF(COUNT(Q112,E112)=2,(Q112-E112),"")</f>
        <v>4058.4000000000233</v>
      </c>
      <c r="T112" s="2">
        <f>IFERROR((U112-U111)/U111,"")</f>
        <v>0.030697674418604652</v>
      </c>
      <c r="U112" s="1">
        <v>2216</v>
      </c>
      <c r="V112" s="2">
        <f>IFERROR(U112/D112,"")</f>
        <v>0.002568786920515983</v>
      </c>
      <c r="W112" s="2">
        <f>IFERROR((X112-X111)/X111,"")</f>
        <v>-0.03808732418045548</v>
      </c>
      <c r="X112" s="3">
        <f>IFERROR(O112/U112,"")</f>
        <v>3.5546028880866425</v>
      </c>
      <c r="Y112" s="3">
        <f>IFERROR(E112/U112,"")</f>
        <v>8.581949458483743</v>
      </c>
      <c r="Z112" s="3">
        <f>IFERROR(Q112/U112,"")</f>
        <v>10.413357400722022</v>
      </c>
      <c r="AG112" s="2">
        <f>IFERROR((AH112-AH111)/AH111,"")</f>
        <v>0.03875968992248062</v>
      </c>
      <c r="AH112" s="1">
        <v>134</v>
      </c>
      <c r="AJ112" s="2">
        <f>IFERROR((AK112-AK111)/AK111,"")</f>
        <v>0</v>
      </c>
      <c r="AK112" s="1">
        <v>250</v>
      </c>
      <c r="AM112" s="2">
        <f>IFERROR((AN112-AN111)/AN111,"")</f>
        <v>0.009227794764884062</v>
      </c>
      <c r="AN112" s="3">
        <f>IF(COUNT(D112,AH112,AK112)=3,D112/(AH112+AK112),"")</f>
        <v>2246.5208333333335</v>
      </c>
      <c r="AO112" s="2">
        <f>IFERROR((AP112-AP111)/AP111,"")</f>
        <v>-0.10992578849721707</v>
      </c>
      <c r="AP112" s="1">
        <v>1919</v>
      </c>
      <c r="AQ112" s="1">
        <v>1191</v>
      </c>
      <c r="AU112" s="3">
        <f>IFERROR(AP112/AH112,"")</f>
        <v>14.32089552238806</v>
      </c>
      <c r="AV112" s="1">
        <v>-2.3304193319118696</v>
      </c>
      <c r="AW112" s="3">
        <f>IFERROR(D112/AP112,"")</f>
        <v>449.5383011985409</v>
      </c>
      <c r="AX112" s="1">
        <v>81.17994999530049</v>
      </c>
      <c r="BF112" s="1">
        <v>0</v>
      </c>
      <c r="BG112" s="2">
        <v>0</v>
      </c>
      <c r="BT112" s="1">
        <v>25629</v>
      </c>
      <c r="BV112" s="1">
        <v>22289</v>
      </c>
      <c r="BW112" s="1">
        <v>922</v>
      </c>
      <c r="BX112" s="1">
        <v>20622</v>
      </c>
      <c r="BY112" s="4">
        <v>31.9</v>
      </c>
      <c r="BZ112" s="4">
        <v>6.5</v>
      </c>
      <c r="CA112" s="1">
        <v>63</v>
      </c>
      <c r="CB112" s="5">
        <v>1.0319</v>
      </c>
      <c r="CC112" s="1">
        <v>4.07</v>
      </c>
      <c r="CD112" s="3">
        <v>0.4937</v>
      </c>
      <c r="CE112" s="1">
        <v>35</v>
      </c>
      <c r="CF112" s="1">
        <v>1191</v>
      </c>
      <c r="CG112" s="1">
        <v>846</v>
      </c>
      <c r="CH112" s="1">
        <v>1073</v>
      </c>
      <c r="CI112" s="1">
        <v>118</v>
      </c>
      <c r="CJ112" s="1">
        <v>728</v>
      </c>
      <c r="CK112" s="1">
        <v>703017</v>
      </c>
      <c r="CL112" s="1">
        <v>159647</v>
      </c>
      <c r="CM112" s="3">
        <v>620</v>
      </c>
      <c r="CO112" s="1">
        <v>1194</v>
      </c>
      <c r="CP112" s="1">
        <v>1.93</v>
      </c>
      <c r="CR112" s="1">
        <v>1066</v>
      </c>
      <c r="CS112" s="1">
        <v>128</v>
      </c>
      <c r="CU112" s="1">
        <v>1978</v>
      </c>
      <c r="CV112" s="1">
        <v>238</v>
      </c>
      <c r="CW112" s="1">
        <v>21094</v>
      </c>
      <c r="CX112" s="1">
        <v>20779</v>
      </c>
      <c r="CY112" s="1">
        <v>20129</v>
      </c>
      <c r="CZ112" s="1">
        <v>20848</v>
      </c>
      <c r="DA112" s="1">
        <v>21596</v>
      </c>
      <c r="DB112" s="4">
        <v>77.59702126</v>
      </c>
      <c r="DC112" s="4">
        <v>28.2</v>
      </c>
      <c r="DD112" s="4">
        <v>25.7</v>
      </c>
      <c r="DF112" s="4">
        <v>10.1</v>
      </c>
      <c r="DG112" s="4">
        <v>30.9</v>
      </c>
      <c r="DH112" s="4">
        <f>IF(COUNT(DJ112,D112)=2,IFERROR(DJ112*100/D112,""),"")</f>
        <v>28.2</v>
      </c>
      <c r="DI112" s="1">
        <f>IF(COUNT(O112,DJ111)=2,O112*0.9+DJ111*0.015,"")</f>
        <v>25681</v>
      </c>
      <c r="DJ112" s="1">
        <f>IF(COUNT(DJ111,I112,O112,DL112,DI112)=5,DJ111+I112+O112-DL112-DI112,"")</f>
        <v>243271</v>
      </c>
      <c r="DK112" s="1">
        <f>IF(COUNT(DK111,DI112,DM112,DR112)=4,DK111+DI112-DM112-DR112,"")</f>
        <v>619393</v>
      </c>
      <c r="DL112" s="1">
        <f>IF(COUNT(DJ111,BZ112)=2,ROUND(DJ111*BZ112/1000,0),"")</f>
        <v>1527</v>
      </c>
      <c r="DM112" s="1">
        <v>2701.77515</v>
      </c>
      <c r="DO112" s="1">
        <v>-41075.77515</v>
      </c>
      <c r="DP112" s="1">
        <v>41183.77515</v>
      </c>
      <c r="DQ112" s="1">
        <v>-68586.55686</v>
      </c>
      <c r="DR112" s="1">
        <f>IF(COUNT(DI111)=1,ROUND(DI111*0.2,0),"")</f>
        <v>108</v>
      </c>
      <c r="DS112" s="1">
        <f>IF(COUNT(DS111,DR112,BZ112)=3,INT(DS111+DR112-(DS111*BZ112/1000)),"")</f>
        <v>11202</v>
      </c>
      <c r="DU112" t="str">
        <v/>
      </c>
    </row>
    <row r="113">
      <c r="A113">
        <v>1941</v>
      </c>
      <c r="B113" t="str">
        <v/>
      </c>
      <c r="C113" s="1">
        <f>A113</f>
        <v>1941</v>
      </c>
      <c r="D113" s="1">
        <v>887529</v>
      </c>
      <c r="E113" s="1">
        <f>IF(COUNT(D113,D112)=2,(D113-D112),"")</f>
        <v>24865</v>
      </c>
      <c r="F113" s="2">
        <f>IFERROR(E113/D112,"")</f>
        <v>0.02882350486400267</v>
      </c>
      <c r="G113" s="2">
        <f>IFERROR((E113-E112)/E112,"")</f>
        <v>0.30747307757025233</v>
      </c>
      <c r="I113" s="1">
        <v>22629</v>
      </c>
      <c r="J113" s="1">
        <f>IF(COUNT(I105,M113)=2,I105*M113,"")</f>
        <v>14411.999999999998</v>
      </c>
      <c r="K113" s="2">
        <f>IFERROR((I113-I112)/I112,"")</f>
        <v>0.050362049758633495</v>
      </c>
      <c r="L113" s="2">
        <f>IFERROR(J113/E113,"")</f>
        <v>0.5796098934244922</v>
      </c>
      <c r="M113" s="2">
        <f>IF(COUNT(M112)=1,M112-0.0002,"")</f>
        <v>0.7380172060630888</v>
      </c>
      <c r="N113" s="2">
        <f>IF(COUNT(I105,J113)=2,IFERROR((I105-J113)/I105,""),"")</f>
        <v>0.2619827939369112</v>
      </c>
      <c r="O113" s="1">
        <v>7555</v>
      </c>
      <c r="P113" s="2">
        <f>IFERROR((O113-O112)/O112,"")</f>
        <v>-0.04087850704582963</v>
      </c>
      <c r="Q113" s="1">
        <f>IF(COUNT(O113,J113)=2,(O113+J113),"")</f>
        <v>21967</v>
      </c>
      <c r="R113" s="2">
        <v>-1.714074512123</v>
      </c>
      <c r="S113" s="1">
        <f>IF(COUNT(Q113,E113)=2,(Q113-E113),"")</f>
        <v>-2898</v>
      </c>
      <c r="T113" s="2">
        <f>IFERROR((U113-U112)/U112,"")</f>
        <v>0.06814079422382671</v>
      </c>
      <c r="U113" s="1">
        <v>2367</v>
      </c>
      <c r="V113" s="2">
        <f>IFERROR(U113/D113,"")</f>
        <v>0.0026669551079457686</v>
      </c>
      <c r="W113" s="2">
        <f>IFERROR((X113-X112)/X112,"")</f>
        <v>-0.10206454229554647</v>
      </c>
      <c r="X113" s="3">
        <f>IFERROR(O113/U113,"")</f>
        <v>3.1918039712716517</v>
      </c>
      <c r="Y113" s="3">
        <f>IFERROR(E113/U113,"")</f>
        <v>10.504858470637938</v>
      </c>
      <c r="Z113" s="3">
        <f>IFERROR(Q113/U113,"")</f>
        <v>9.280523869877483</v>
      </c>
      <c r="AG113" s="2">
        <f>IFERROR((AH113-AH112)/AH112,"")</f>
        <v>0.03731343283582089</v>
      </c>
      <c r="AH113" s="1">
        <v>139</v>
      </c>
      <c r="AJ113" s="2">
        <f>IFERROR((AK113-AK112)/AK112,"")</f>
        <v>0</v>
      </c>
      <c r="AK113" s="1">
        <v>250</v>
      </c>
      <c r="AM113" s="2">
        <f>IFERROR((AN113-AN112)/AN112,"")</f>
        <v>0.01559955235932384</v>
      </c>
      <c r="AN113" s="3">
        <f>IF(COUNT(D113,AH113,AK113)=3,D113/(AH113+AK113),"")</f>
        <v>2281.5655526992286</v>
      </c>
      <c r="AO113" s="2">
        <f>IFERROR((AP113-AP112)/AP112,"")</f>
        <v>0.03230849400729546</v>
      </c>
      <c r="AP113" s="1">
        <v>1981</v>
      </c>
      <c r="AU113" s="3">
        <f>IFERROR(AP113/AH113,"")</f>
        <v>14.251798561151078</v>
      </c>
      <c r="AV113" s="1">
        <v>-2.261322370674888</v>
      </c>
      <c r="AW113" s="3">
        <f>IFERROR(D113/AP113,"")</f>
        <v>448.02069661786976</v>
      </c>
      <c r="AX113" s="1">
        <v>79.66234541462933</v>
      </c>
      <c r="BF113" s="1">
        <v>0</v>
      </c>
      <c r="BG113" s="2">
        <v>0</v>
      </c>
      <c r="BT113" s="1">
        <v>26128</v>
      </c>
      <c r="BV113" s="1">
        <v>22696</v>
      </c>
      <c r="BW113" s="1">
        <v>884</v>
      </c>
      <c r="BX113" s="1">
        <v>21745</v>
      </c>
      <c r="BY113" s="4">
        <v>33.2</v>
      </c>
      <c r="BZ113" s="4">
        <v>5.5</v>
      </c>
      <c r="CA113" s="1">
        <v>64.95</v>
      </c>
      <c r="CB113" s="5">
        <v>1.0332</v>
      </c>
      <c r="CC113" s="1">
        <v>4.37</v>
      </c>
      <c r="CD113" s="3">
        <v>0.4939</v>
      </c>
      <c r="CE113" s="1">
        <v>36</v>
      </c>
      <c r="CF113" s="1">
        <v>1224</v>
      </c>
      <c r="CG113" s="1">
        <v>875</v>
      </c>
      <c r="CH113" s="1">
        <v>1106</v>
      </c>
      <c r="CI113" s="1">
        <v>118</v>
      </c>
      <c r="CJ113" s="1">
        <v>757</v>
      </c>
      <c r="CK113" s="1">
        <v>736544</v>
      </c>
      <c r="CL113" s="1">
        <v>155536</v>
      </c>
      <c r="CM113" s="3">
        <v>631</v>
      </c>
      <c r="CO113" s="1">
        <v>1257</v>
      </c>
      <c r="CP113" s="1">
        <v>1.93</v>
      </c>
      <c r="CR113" s="1">
        <v>1122</v>
      </c>
      <c r="CS113" s="1">
        <v>135</v>
      </c>
      <c r="CU113" s="1">
        <v>2111</v>
      </c>
      <c r="CV113" s="1">
        <v>256</v>
      </c>
      <c r="CW113" s="1">
        <v>20546</v>
      </c>
      <c r="CX113" s="1">
        <v>21195</v>
      </c>
      <c r="CY113" s="1">
        <v>20879</v>
      </c>
      <c r="CZ113" s="1">
        <v>20230</v>
      </c>
      <c r="DA113" s="1">
        <v>20949</v>
      </c>
      <c r="DB113" s="4">
        <v>74.65133142</v>
      </c>
      <c r="DC113" s="4">
        <v>27.7</v>
      </c>
      <c r="DD113" s="4">
        <v>25.5</v>
      </c>
      <c r="DF113" s="4">
        <v>10.4</v>
      </c>
      <c r="DG113" s="4">
        <v>31.5</v>
      </c>
      <c r="DH113" s="4">
        <f>IF(COUNT(DJ113,D113)=2,IFERROR(DJ113*100/D113,""),"")</f>
        <v>27.7</v>
      </c>
      <c r="DI113" s="1">
        <f>IF(COUNT(O113,DJ112)=2,O113*0.9+DJ112*0.015,"")</f>
        <v>25012</v>
      </c>
      <c r="DJ113" s="1">
        <f>IF(COUNT(DJ112,I113,O113,DL113,DI113)=5,DJ112+I113+O113-DL113-DI113,"")</f>
        <v>247106</v>
      </c>
      <c r="DK113" s="1">
        <f>IF(COUNT(DK112,DI113,DM113,DR113)=4,DK112+DI113-DM113-DR113,"")</f>
        <v>644974</v>
      </c>
      <c r="DL113" s="1">
        <f>IF(COUNT(DJ112,BZ113)=2,ROUND(DJ112*BZ113/1000,0),"")</f>
        <v>1337</v>
      </c>
      <c r="DM113" s="1">
        <v>2823.066564</v>
      </c>
      <c r="DO113" s="1">
        <v>-10880.06656</v>
      </c>
      <c r="DP113" s="1">
        <v>10994.06656</v>
      </c>
      <c r="DQ113" s="1">
        <v>-57592.49029</v>
      </c>
      <c r="DR113" s="1">
        <f>IF(COUNT(DI112)=1,ROUND(DI112*0.2,0),"")</f>
        <v>114</v>
      </c>
      <c r="DS113" s="1">
        <f>IF(COUNT(DS112,DR113,BZ113)=3,INT(DS112+DR113-(DS112*BZ113/1000)),"")</f>
        <v>11254</v>
      </c>
      <c r="DU113" t="str">
        <v/>
      </c>
    </row>
    <row r="114">
      <c r="A114">
        <v>1942</v>
      </c>
      <c r="B114" t="str">
        <v/>
      </c>
      <c r="C114" s="1">
        <f>A114</f>
        <v>1942</v>
      </c>
      <c r="D114" s="1">
        <v>912394</v>
      </c>
      <c r="E114" s="1">
        <f>IF(COUNT(D114,D113)=2,(D114-D113),"")</f>
        <v>24865</v>
      </c>
      <c r="F114" s="2">
        <f>IFERROR(E114/D113,"")</f>
        <v>0.028015985956515225</v>
      </c>
      <c r="G114" s="2">
        <f>IFERROR((E114-E113)/E113,"")</f>
        <v>0</v>
      </c>
      <c r="I114" s="1">
        <v>23808</v>
      </c>
      <c r="J114" s="1">
        <f>IF(COUNT(I106,M114)=2,I106*M114,"")</f>
        <v>15140.999999999998</v>
      </c>
      <c r="K114" s="2">
        <f>IFERROR((I114-I113)/I113,"")</f>
        <v>0.052101285960493175</v>
      </c>
      <c r="L114" s="2">
        <f>IFERROR(J114/E114,"")</f>
        <v>0.6089282123466719</v>
      </c>
      <c r="M114" s="2">
        <f>IF(COUNT(M113)=1,M113-0.0002,"")</f>
        <v>0.753171168482316</v>
      </c>
      <c r="N114" s="2">
        <f>IF(COUNT(I106,J114)=2,IFERROR((I106-J114)/I106,""),"")</f>
        <v>0.246828831517684</v>
      </c>
      <c r="O114" s="1">
        <v>11547</v>
      </c>
      <c r="P114" s="2">
        <f>IFERROR((O114-O113)/O113,"")</f>
        <v>0.5283917935142289</v>
      </c>
      <c r="Q114" s="1">
        <f>IF(COUNT(O114,J114)=2,(O114+J114),"")</f>
        <v>26688</v>
      </c>
      <c r="R114" s="2">
        <v>-1.6290545203588682</v>
      </c>
      <c r="S114" s="1">
        <f>IF(COUNT(Q114,E114)=2,(Q114-E114),"")</f>
        <v>1823</v>
      </c>
      <c r="T114" s="2">
        <f>IFERROR((U114-U113)/U113,"")</f>
        <v>-0.23869877482044782</v>
      </c>
      <c r="U114" s="1">
        <v>1802</v>
      </c>
      <c r="V114" s="2">
        <f>IFERROR(U114/D114,"")</f>
        <v>0.001975023947987383</v>
      </c>
      <c r="W114" s="2">
        <f>IFERROR((X114-X113)/X113,"")</f>
        <v>1.0076045367636959</v>
      </c>
      <c r="X114" s="3">
        <f>IFERROR(O114/U114,"")</f>
        <v>6.407880133185349</v>
      </c>
      <c r="Y114" s="3">
        <f>IFERROR(E114/U114,"")</f>
        <v>13.798557158712542</v>
      </c>
      <c r="Z114" s="3">
        <f>IFERROR(Q114/U114,"")</f>
        <v>14.810210876803552</v>
      </c>
      <c r="AG114" s="2">
        <f>IFERROR((AH114-AH113)/AH113,"")</f>
        <v>0.02877697841726619</v>
      </c>
      <c r="AH114" s="1">
        <v>143</v>
      </c>
      <c r="AO114" s="2">
        <f>IFERROR((AP114-AP113)/AP113,"")</f>
        <v>0.01867743563856638</v>
      </c>
      <c r="AP114" s="1">
        <v>2018</v>
      </c>
      <c r="AU114" s="3">
        <f>IFERROR(AP114/AH114,"")</f>
        <v>14.111888111888112</v>
      </c>
      <c r="AV114" s="1">
        <v>-2.121411921411921</v>
      </c>
      <c r="AW114" s="3">
        <f>IFERROR(D114/AP114,"")</f>
        <v>452.1278493557978</v>
      </c>
      <c r="AX114" s="1">
        <v>83.76949815255739</v>
      </c>
      <c r="BF114" s="1">
        <v>0</v>
      </c>
      <c r="BG114" s="2">
        <v>0</v>
      </c>
      <c r="BT114" s="1">
        <v>27456</v>
      </c>
      <c r="BV114" s="1">
        <v>26022</v>
      </c>
      <c r="BW114" s="1">
        <v>1352</v>
      </c>
      <c r="BX114" s="1">
        <v>22456</v>
      </c>
      <c r="BY114" s="4">
        <v>34.3</v>
      </c>
      <c r="BZ114" s="4">
        <v>6</v>
      </c>
      <c r="CA114" s="1">
        <v>66.3</v>
      </c>
      <c r="CB114" s="5">
        <v>1.0343</v>
      </c>
      <c r="CC114" s="1">
        <v>4.6</v>
      </c>
      <c r="CD114" s="3">
        <v>0.494</v>
      </c>
      <c r="CE114" s="1">
        <v>37</v>
      </c>
      <c r="CF114" s="1">
        <v>1242</v>
      </c>
      <c r="CG114" s="1">
        <v>890</v>
      </c>
      <c r="CH114" s="1">
        <v>1128</v>
      </c>
      <c r="CI114" s="1">
        <v>114</v>
      </c>
      <c r="CJ114" s="1">
        <v>776</v>
      </c>
      <c r="CK114" s="1">
        <v>754826</v>
      </c>
      <c r="CL114" s="1">
        <v>162889</v>
      </c>
      <c r="CM114" s="3">
        <v>636</v>
      </c>
      <c r="CO114" s="1">
        <v>629</v>
      </c>
      <c r="CP114" s="1">
        <v>1.94</v>
      </c>
      <c r="CR114" s="1">
        <v>561</v>
      </c>
      <c r="CS114" s="1">
        <v>68</v>
      </c>
      <c r="CU114" s="1">
        <v>1605</v>
      </c>
      <c r="CV114" s="1">
        <v>197</v>
      </c>
      <c r="CW114" s="1">
        <v>20155</v>
      </c>
      <c r="CX114" s="1">
        <v>20700</v>
      </c>
      <c r="CY114" s="1">
        <v>21349</v>
      </c>
      <c r="CZ114" s="1">
        <v>21033</v>
      </c>
      <c r="DA114" s="1">
        <v>20383</v>
      </c>
      <c r="DB114" s="4">
        <v>72.35005927</v>
      </c>
      <c r="DC114" s="4">
        <v>27.5</v>
      </c>
      <c r="DD114" s="4">
        <v>25.6</v>
      </c>
      <c r="DF114" s="4">
        <v>5.4</v>
      </c>
      <c r="DG114" s="4">
        <v>33</v>
      </c>
      <c r="DH114" s="4">
        <f>IF(COUNT(DJ114,D114)=2,IFERROR(DJ114*100/D114,""),"")</f>
        <v>27.5</v>
      </c>
      <c r="DI114" s="1">
        <f>IF(COUNT(O114,DJ113)=2,O114*0.9+DJ113*0.015,"")</f>
        <v>28596</v>
      </c>
      <c r="DJ114" s="1">
        <f>IF(COUNT(DJ113,I114,O114,DL114,DI114)=5,DJ113+I114+O114-DL114-DI114,"")</f>
        <v>252372</v>
      </c>
      <c r="DK114" s="1">
        <f>IF(COUNT(DK113,DI114,DM114,DR114)=4,DK113+DI114-DM114-DR114,"")</f>
        <v>665343</v>
      </c>
      <c r="DL114" s="1">
        <f>IF(COUNT(DJ113,BZ114)=2,ROUND(DJ113*BZ114/1000,0),"")</f>
        <v>1493</v>
      </c>
      <c r="DM114" s="1">
        <v>2906.248073</v>
      </c>
      <c r="DO114" s="1">
        <v>-4012.248073</v>
      </c>
      <c r="DP114" s="1">
        <v>4130.248073</v>
      </c>
      <c r="DQ114" s="1">
        <v>-53462.24222</v>
      </c>
      <c r="DR114" s="1">
        <f>IF(COUNT(DI113)=1,ROUND(DI113*0.2,0),"")</f>
        <v>118</v>
      </c>
      <c r="DS114" s="1">
        <f>IF(COUNT(DS113,DR114,BZ114)=3,INT(DS113+DR114-(DS113*BZ114/1000)),"")</f>
        <v>11304</v>
      </c>
      <c r="DU114" t="str">
        <v/>
      </c>
    </row>
    <row r="115">
      <c r="A115">
        <v>1943</v>
      </c>
      <c r="B115" t="str">
        <v/>
      </c>
      <c r="C115" s="1">
        <f>A115</f>
        <v>1943</v>
      </c>
      <c r="D115" s="1">
        <v>937259</v>
      </c>
      <c r="E115" s="1">
        <f>IF(COUNT(D115,D114)=2,(D115-D114),"")</f>
        <v>24865</v>
      </c>
      <c r="F115" s="2">
        <f>IFERROR(E115/D114,"")</f>
        <v>0.027252480836130005</v>
      </c>
      <c r="G115" s="2">
        <f>IFERROR((E115-E114)/E114,"")</f>
        <v>0</v>
      </c>
      <c r="I115" s="1">
        <v>26361</v>
      </c>
      <c r="J115" s="1">
        <f>IF(COUNT(I107,M115)=2,I107*M115,"")</f>
        <v>14475</v>
      </c>
      <c r="K115" s="2">
        <f>IFERROR((I115-I114)/I114,"")</f>
        <v>0.10723286290322581</v>
      </c>
      <c r="L115" s="2">
        <f>IFERROR(J115/E115,"")</f>
        <v>0.582143575306656</v>
      </c>
      <c r="M115" s="2">
        <f>IF(COUNT(M114)=1,M114-0.0002,"")</f>
        <v>0.6901730796738664</v>
      </c>
      <c r="N115" s="2">
        <f>IF(COUNT(I107,J115)=2,IFERROR((I107-J115)/I107,""),"")</f>
        <v>0.3098269203261336</v>
      </c>
      <c r="O115" s="1">
        <v>6772</v>
      </c>
      <c r="P115" s="2">
        <f>IFERROR((O115-O114)/O114,"")</f>
        <v>-0.4135273231142288</v>
      </c>
      <c r="Q115" s="1">
        <f>IF(COUNT(O115,J115)=2,(O115+J115),"")</f>
        <v>21247</v>
      </c>
      <c r="R115" s="2">
        <v>-2.984640702139331</v>
      </c>
      <c r="S115" s="1">
        <f>IF(COUNT(Q115,E115)=2,(Q115-E115),"")</f>
        <v>-3618</v>
      </c>
      <c r="T115" s="2">
        <f>IFERROR((U115-U114)/U114,"")</f>
        <v>-0.5271920088790233</v>
      </c>
      <c r="U115" s="1">
        <v>852</v>
      </c>
      <c r="V115" s="2">
        <f>IFERROR(U115/D115,"")</f>
        <v>0.000909033682258586</v>
      </c>
      <c r="W115" s="2">
        <f>IFERROR((X115-X114)/X114,"")</f>
        <v>0.24040347857765224</v>
      </c>
      <c r="X115" s="3">
        <f>IFERROR(O115/U115,"")</f>
        <v>7.948356807511737</v>
      </c>
      <c r="Y115" s="3">
        <f>IFERROR(E115/U115,"")</f>
        <v>29.184272300469484</v>
      </c>
      <c r="Z115" s="3">
        <f>IFERROR(Q115/U115,"")</f>
        <v>24.937793427230048</v>
      </c>
      <c r="AG115" s="2">
        <f>IFERROR((AH115-AH114)/AH114,"")</f>
        <v>0.02097902097902098</v>
      </c>
      <c r="AH115" s="1">
        <v>146</v>
      </c>
      <c r="AO115" s="2">
        <f>IFERROR((AP115-AP114)/AP114,"")</f>
        <v>0.024777006937561942</v>
      </c>
      <c r="AP115" s="1">
        <v>2068</v>
      </c>
      <c r="AU115" s="3">
        <f>IFERROR(AP115/AH115,"")</f>
        <v>14.164383561643836</v>
      </c>
      <c r="AV115" s="1">
        <v>-2.1739073711676458</v>
      </c>
      <c r="AW115" s="3">
        <f>IFERROR(D115/AP115,"")</f>
        <v>453.22001934235976</v>
      </c>
      <c r="AX115" s="1">
        <v>84.86166813911933</v>
      </c>
      <c r="BF115" s="1">
        <v>0</v>
      </c>
      <c r="BG115" s="2">
        <v>0</v>
      </c>
      <c r="BT115" s="1">
        <v>25478</v>
      </c>
      <c r="BV115" s="1">
        <v>21257</v>
      </c>
      <c r="BW115" s="1">
        <v>793</v>
      </c>
      <c r="BX115" s="1">
        <v>25568</v>
      </c>
      <c r="BY115" s="4">
        <v>38.1</v>
      </c>
      <c r="BZ115" s="4">
        <v>5.7</v>
      </c>
      <c r="CA115" s="1">
        <v>63.4</v>
      </c>
      <c r="CB115" s="5">
        <v>1.0381</v>
      </c>
      <c r="CC115" s="1">
        <v>4.89</v>
      </c>
      <c r="CD115" s="3">
        <v>0.4942</v>
      </c>
      <c r="CE115" s="1">
        <v>38</v>
      </c>
      <c r="CF115" s="1">
        <v>1261</v>
      </c>
      <c r="CG115" s="1">
        <v>931</v>
      </c>
      <c r="CH115" s="1">
        <v>1137</v>
      </c>
      <c r="CI115" s="1">
        <v>124</v>
      </c>
      <c r="CJ115" s="1">
        <v>807</v>
      </c>
      <c r="CK115" s="1">
        <v>774161</v>
      </c>
      <c r="CL115" s="1">
        <v>162889</v>
      </c>
      <c r="CM115" s="3">
        <v>644</v>
      </c>
      <c r="CO115" s="1">
        <v>261</v>
      </c>
      <c r="CP115" s="1">
        <v>1.2</v>
      </c>
      <c r="CR115" s="1">
        <v>232</v>
      </c>
      <c r="CS115" s="1">
        <v>29</v>
      </c>
      <c r="CU115" s="1">
        <v>758</v>
      </c>
      <c r="CV115" s="1">
        <v>94</v>
      </c>
      <c r="CW115" s="1">
        <v>20214</v>
      </c>
      <c r="CX115" s="1">
        <v>20245</v>
      </c>
      <c r="CY115" s="1">
        <v>20790</v>
      </c>
      <c r="CZ115" s="1">
        <v>21439</v>
      </c>
      <c r="DA115" s="1">
        <v>21123</v>
      </c>
      <c r="DB115" s="4">
        <v>72.3623872</v>
      </c>
      <c r="DC115" s="4">
        <v>27.2</v>
      </c>
      <c r="DD115" s="4">
        <v>25.5</v>
      </c>
      <c r="DF115" s="4">
        <v>2.2</v>
      </c>
      <c r="DG115" s="4">
        <v>30.8</v>
      </c>
      <c r="DH115" s="4">
        <f>IF(COUNT(DJ115,D115)=2,IFERROR(DJ115*100/D115,""),"")</f>
        <v>27.2</v>
      </c>
      <c r="DI115" s="1">
        <f>IF(COUNT(O115,DJ114)=2,O115*0.9+DJ114*0.015,"")</f>
        <v>29189</v>
      </c>
      <c r="DJ115" s="1">
        <f>IF(COUNT(DJ114,I115,O115,DL115,DI115)=5,DJ114+I115+O115-DL115-DI115,"")</f>
        <v>254878</v>
      </c>
      <c r="DK115" s="1">
        <f>IF(COUNT(DK114,DI115,DM115,DR115)=4,DK114+DI115-DM115-DR115,"")</f>
        <v>682172</v>
      </c>
      <c r="DL115" s="1">
        <f>IF(COUNT(DJ114,BZ115)=2,ROUND(DJ114*BZ115/1000,0),"")</f>
        <v>1438</v>
      </c>
      <c r="DM115" s="1">
        <v>2846.432578</v>
      </c>
      <c r="DO115" s="1">
        <v>-2362.432578</v>
      </c>
      <c r="DP115" s="1">
        <v>2483.432578</v>
      </c>
      <c r="DQ115" s="1">
        <v>-50978.80964</v>
      </c>
      <c r="DR115" s="1">
        <f>IF(COUNT(DI114)=1,ROUND(DI114*0.2,0),"")</f>
        <v>121</v>
      </c>
      <c r="DS115" s="1">
        <f>IF(COUNT(DS114,DR115,BZ115)=3,INT(DS114+DR115-(DS114*BZ115/1000)),"")</f>
        <v>11360</v>
      </c>
      <c r="DU115" t="str">
        <v/>
      </c>
    </row>
    <row r="116">
      <c r="A116">
        <v>1944</v>
      </c>
      <c r="B116" t="str">
        <v/>
      </c>
      <c r="C116" s="1">
        <f>A116</f>
        <v>1944</v>
      </c>
      <c r="D116" s="1">
        <v>962124</v>
      </c>
      <c r="E116" s="1">
        <f>IF(COUNT(D116,D115)=2,(D116-D115),"")</f>
        <v>24865</v>
      </c>
      <c r="F116" s="2">
        <f>IFERROR(E116/D115,"")</f>
        <v>0.026529486513333027</v>
      </c>
      <c r="G116" s="2">
        <f>IFERROR((E116-E115)/E115,"")</f>
        <v>0</v>
      </c>
      <c r="I116" s="1">
        <v>27522</v>
      </c>
      <c r="J116" s="1">
        <f>IF(COUNT(I108,M116)=2,I108*M116,"")</f>
        <v>14485</v>
      </c>
      <c r="K116" s="2">
        <f>IFERROR((I116-I115)/I115,"")</f>
        <v>0.04404233526800956</v>
      </c>
      <c r="L116" s="2">
        <f>IFERROR(J116/E116,"")</f>
        <v>0.5825457470339835</v>
      </c>
      <c r="M116" s="2">
        <f>IF(COUNT(M115)=1,M115-0.0002,"")</f>
        <v>0.706619835113908</v>
      </c>
      <c r="N116" s="2">
        <f>IF(COUNT(I108,J116)=2,IFERROR((I108-J116)/I108,""),"")</f>
        <v>0.29338016488609203</v>
      </c>
      <c r="O116" s="1">
        <v>5493</v>
      </c>
      <c r="P116" s="2">
        <f>IFERROR((O116-O115)/O115,"")</f>
        <v>-0.1888659184878913</v>
      </c>
      <c r="Q116" s="1">
        <f>IF(COUNT(O116,J116)=2,(O116+J116),"")</f>
        <v>19978</v>
      </c>
      <c r="R116" s="2">
        <v>0.35074626865671643</v>
      </c>
      <c r="S116" s="1">
        <f>IF(COUNT(Q116,E116)=2,(Q116-E116),"")</f>
        <v>-4887</v>
      </c>
      <c r="T116" s="2">
        <f>IFERROR((U116-U115)/U115,"")</f>
        <v>-0.43896713615023475</v>
      </c>
      <c r="U116" s="1">
        <v>478</v>
      </c>
      <c r="V116" s="2">
        <f>IFERROR(U116/D116,"")</f>
        <v>0.0004968174580407515</v>
      </c>
      <c r="W116" s="2">
        <f>IFERROR((X116-X115)/X115,"")</f>
        <v>0.44578710763246154</v>
      </c>
      <c r="X116" s="3">
        <f>IFERROR(O116/U116,"")</f>
        <v>11.49163179916318</v>
      </c>
      <c r="Y116" s="3">
        <f>IFERROR(E116/U116,"")</f>
        <v>52.01882845188285</v>
      </c>
      <c r="Z116" s="3">
        <f>IFERROR(Q116/U116,"")</f>
        <v>41.79497907949791</v>
      </c>
      <c r="AG116" s="2">
        <f>IFERROR((AH116-AH115)/AH115,"")</f>
        <v>0.0136986301369863</v>
      </c>
      <c r="AH116" s="1">
        <v>148</v>
      </c>
      <c r="AO116" s="2">
        <f>IFERROR((AP116-AP115)/AP115,"")</f>
        <v>-0.010638297872340425</v>
      </c>
      <c r="AP116" s="1">
        <v>2046</v>
      </c>
      <c r="AU116" s="3">
        <f>IFERROR(AP116/AH116,"")</f>
        <v>13.824324324324325</v>
      </c>
      <c r="AV116" s="1">
        <v>-1.833848133848134</v>
      </c>
      <c r="AW116" s="3">
        <f>IFERROR(D116/AP116,"")</f>
        <v>470.24633431085044</v>
      </c>
      <c r="AX116" s="1">
        <v>101.88798310761001</v>
      </c>
      <c r="BF116" s="1">
        <v>0</v>
      </c>
      <c r="BG116" s="2">
        <v>0</v>
      </c>
      <c r="BT116" s="1">
        <v>21428</v>
      </c>
      <c r="BV116" s="1">
        <v>22004</v>
      </c>
      <c r="BW116" s="1">
        <v>643</v>
      </c>
      <c r="BX116" s="1">
        <v>26879</v>
      </c>
      <c r="BY116" s="4">
        <v>36.2</v>
      </c>
      <c r="BZ116" s="4">
        <v>6.4</v>
      </c>
      <c r="CA116" s="1">
        <v>65.2</v>
      </c>
      <c r="CB116" s="5">
        <v>1.0362</v>
      </c>
      <c r="CC116" s="1">
        <v>4.77</v>
      </c>
      <c r="CD116" s="3">
        <v>0.4943</v>
      </c>
      <c r="CE116" s="1">
        <v>38</v>
      </c>
      <c r="CF116" s="1">
        <v>1273</v>
      </c>
      <c r="CG116" s="1">
        <v>896</v>
      </c>
      <c r="CH116" s="1">
        <v>1150</v>
      </c>
      <c r="CI116" s="1">
        <v>128</v>
      </c>
      <c r="CJ116" s="1">
        <v>773</v>
      </c>
      <c r="CK116" s="1">
        <v>792362</v>
      </c>
      <c r="CL116" s="1">
        <v>161642</v>
      </c>
      <c r="CM116" s="3">
        <v>651</v>
      </c>
      <c r="CO116" s="1">
        <v>427</v>
      </c>
      <c r="CP116" s="1">
        <v>1.45</v>
      </c>
      <c r="CR116" s="1">
        <v>380</v>
      </c>
      <c r="CS116" s="1">
        <v>47</v>
      </c>
      <c r="CU116" s="1">
        <v>425</v>
      </c>
      <c r="CV116" s="1">
        <v>53</v>
      </c>
      <c r="CW116" s="1">
        <v>20001</v>
      </c>
      <c r="CX116" s="1">
        <v>20287</v>
      </c>
      <c r="CY116" s="1">
        <v>20318</v>
      </c>
      <c r="CZ116" s="1">
        <v>20863</v>
      </c>
      <c r="DA116" s="1">
        <v>21512</v>
      </c>
      <c r="DB116" s="4">
        <v>78.5290967</v>
      </c>
      <c r="DC116" s="4">
        <v>26.9</v>
      </c>
      <c r="DD116" s="4">
        <v>25.2</v>
      </c>
      <c r="DF116" s="4">
        <v>3.5</v>
      </c>
      <c r="DG116" s="4">
        <v>26.3</v>
      </c>
      <c r="DH116" s="4">
        <f>IF(COUNT(DJ116,D116)=2,IFERROR(DJ116*100/D116,""),"")</f>
        <v>26.9</v>
      </c>
      <c r="DI116" s="1">
        <f>IF(COUNT(O116,DJ115)=2,O116*0.9+DJ115*0.015,"")</f>
        <v>29638</v>
      </c>
      <c r="DJ116" s="1">
        <f>IF(COUNT(DJ115,I116,O116,DL116,DI116)=5,DJ115+I116+O116-DL116-DI116,"")</f>
        <v>256627</v>
      </c>
      <c r="DK116" s="1">
        <f>IF(COUNT(DK115,DI116,DM116,DR116)=4,DK115+DI116-DM116-DR116,"")</f>
        <v>697377</v>
      </c>
      <c r="DL116" s="1">
        <f>IF(COUNT(DJ115,BZ116)=2,ROUND(DJ115*BZ116/1000,0),"")</f>
        <v>1628</v>
      </c>
      <c r="DM116" s="1">
        <v>3084.644308</v>
      </c>
      <c r="DO116" s="1">
        <v>337.3556917</v>
      </c>
      <c r="DP116" s="1">
        <v>-214.3556917</v>
      </c>
      <c r="DQ116" s="1">
        <v>-51193.16533</v>
      </c>
      <c r="DR116" s="1">
        <f>IF(COUNT(DI115)=1,ROUND(DI115*0.2,0),"")</f>
        <v>123</v>
      </c>
      <c r="DS116" s="1">
        <f>IF(COUNT(DS115,DR116,BZ116)=3,INT(DS115+DR116-(DS115*BZ116/1000)),"")</f>
        <v>11410</v>
      </c>
      <c r="DU116" t="str">
        <v/>
      </c>
    </row>
    <row r="117">
      <c r="A117">
        <v>1945</v>
      </c>
      <c r="B117" t="str">
        <v/>
      </c>
      <c r="C117" s="1">
        <f>A117</f>
        <v>1945</v>
      </c>
      <c r="D117" s="1">
        <v>986989</v>
      </c>
      <c r="E117" s="1">
        <f>IF(COUNT(D117,D116)=2,(D117-D116),"")</f>
        <v>24865</v>
      </c>
      <c r="F117" s="2">
        <f>IFERROR(E117/D116,"")</f>
        <v>0.025843862121722357</v>
      </c>
      <c r="G117" s="2">
        <f>IFERROR((E117-E116)/E116,"")</f>
        <v>0</v>
      </c>
      <c r="I117" s="1">
        <v>24779</v>
      </c>
      <c r="J117" s="1">
        <f>IF(COUNT(I109,M117)=2,I109*M117,"")</f>
        <v>16511</v>
      </c>
      <c r="K117" s="2">
        <f>IFERROR((I117-I116)/I116,"")</f>
        <v>-0.09966572196788025</v>
      </c>
      <c r="L117" s="2">
        <f>IFERROR(J117/E117,"")</f>
        <v>0.664025738990549</v>
      </c>
      <c r="M117" s="2">
        <f>IF(COUNT(M116)=1,M116-0.0002,"")</f>
        <v>0.7860509402523209</v>
      </c>
      <c r="N117" s="2">
        <f>IF(COUNT(I109,J117)=2,IFERROR((I109-J117)/I109,""),"")</f>
        <v>0.21394905974767914</v>
      </c>
      <c r="O117" s="1">
        <v>4957</v>
      </c>
      <c r="P117" s="2">
        <f>IFERROR((O117-O116)/O116,"")</f>
        <v>-0.09757873657382123</v>
      </c>
      <c r="Q117" s="1">
        <f>IF(COUNT(O117,J117)=2,(O117+J117),"")</f>
        <v>21468</v>
      </c>
      <c r="R117" s="2">
        <v>-0.30489052588500104</v>
      </c>
      <c r="S117" s="1">
        <f>IF(COUNT(Q117,E117)=2,(Q117-E117),"")</f>
        <v>-3397</v>
      </c>
      <c r="T117" s="2">
        <f>IFERROR((U117-U116)/U116,"")</f>
        <v>0.2384937238493724</v>
      </c>
      <c r="U117" s="1">
        <v>592</v>
      </c>
      <c r="V117" s="2">
        <f>IFERROR(U117/D117,"")</f>
        <v>0.0005998040505010694</v>
      </c>
      <c r="W117" s="2">
        <f>IFERROR((X117-X116)/X116,"")</f>
        <v>-0.2713558041930516</v>
      </c>
      <c r="X117" s="3">
        <f>IFERROR(O117/U117,"")</f>
        <v>8.37331081081081</v>
      </c>
      <c r="Y117" s="3">
        <f>IFERROR(E117/U117,"")</f>
        <v>42.001689189189186</v>
      </c>
      <c r="Z117" s="3">
        <f>IFERROR(Q117/U117,"")</f>
        <v>36.263513513513516</v>
      </c>
      <c r="AG117" s="2">
        <f>IFERROR((AH117-AH116)/AH116,"")</f>
        <v>0.033783783783783786</v>
      </c>
      <c r="AH117" s="1">
        <v>153</v>
      </c>
      <c r="AO117" s="2">
        <f>IFERROR((AP117-AP116)/AP116,"")</f>
        <v>0.0772238514173998</v>
      </c>
      <c r="AP117" s="1">
        <v>2204</v>
      </c>
      <c r="AU117" s="3">
        <f>IFERROR(AP117/AH117,"")</f>
        <v>14.405228758169935</v>
      </c>
      <c r="AV117" s="1">
        <v>-2.4147525676937445</v>
      </c>
      <c r="AW117" s="3">
        <f>IFERROR(D117/AP117,"")</f>
        <v>447.8171506352087</v>
      </c>
      <c r="AX117" s="1">
        <v>79.45879943196826</v>
      </c>
      <c r="BF117" s="1">
        <v>0</v>
      </c>
      <c r="BG117" s="2">
        <v>0</v>
      </c>
      <c r="BT117" s="1">
        <v>22295</v>
      </c>
      <c r="BV117" s="1">
        <v>21063</v>
      </c>
      <c r="BW117" s="1">
        <v>580</v>
      </c>
      <c r="BX117" s="1">
        <v>24199</v>
      </c>
      <c r="BY117" s="4">
        <v>32.1</v>
      </c>
      <c r="BZ117" s="4">
        <v>6.4</v>
      </c>
      <c r="CA117" s="1">
        <v>65.75</v>
      </c>
      <c r="CB117" s="5">
        <v>1.0321</v>
      </c>
      <c r="CC117" s="1">
        <v>4.27</v>
      </c>
      <c r="CD117" s="3">
        <v>0.4945</v>
      </c>
      <c r="CE117" s="1">
        <v>38</v>
      </c>
      <c r="CF117" s="1">
        <v>1295</v>
      </c>
      <c r="CG117" s="1">
        <v>1030</v>
      </c>
      <c r="CH117" s="1">
        <v>1174</v>
      </c>
      <c r="CI117" s="1">
        <v>121</v>
      </c>
      <c r="CJ117" s="1">
        <v>909</v>
      </c>
      <c r="CK117" s="1">
        <v>811045</v>
      </c>
      <c r="CL117" s="1">
        <v>168409</v>
      </c>
      <c r="CM117" s="3">
        <v>656</v>
      </c>
      <c r="CO117" s="1">
        <v>400</v>
      </c>
      <c r="CP117" s="1">
        <v>3.29</v>
      </c>
      <c r="CR117" s="1">
        <v>356</v>
      </c>
      <c r="CS117" s="1">
        <v>44</v>
      </c>
      <c r="CU117" s="1">
        <v>526</v>
      </c>
      <c r="CV117" s="1">
        <v>66</v>
      </c>
      <c r="CW117" s="1">
        <v>20903</v>
      </c>
      <c r="CX117" s="1">
        <v>20067</v>
      </c>
      <c r="CY117" s="1">
        <v>20353</v>
      </c>
      <c r="CZ117" s="1">
        <v>20384</v>
      </c>
      <c r="DA117" s="1">
        <v>20929</v>
      </c>
      <c r="DB117" s="4">
        <v>77.98079176</v>
      </c>
      <c r="DC117" s="4">
        <v>26.7</v>
      </c>
      <c r="DD117" s="4">
        <v>25.5</v>
      </c>
      <c r="DF117" s="4">
        <v>3.3</v>
      </c>
      <c r="DG117" s="4">
        <v>27.3</v>
      </c>
      <c r="DH117" s="4">
        <f>IF(COUNT(DJ117,D117)=2,IFERROR(DJ117*100/D117,""),"")</f>
        <v>26.7</v>
      </c>
      <c r="DI117" s="1">
        <f>IF(COUNT(O117,DJ116)=2,O117*0.9+DJ116*0.015,"")</f>
        <v>23197</v>
      </c>
      <c r="DJ117" s="1">
        <f>IF(COUNT(DJ116,I117,O117,DL117,DI117)=5,DJ116+I117+O117-DL117-DI117,"")</f>
        <v>261514</v>
      </c>
      <c r="DK117" s="1">
        <f>IF(COUNT(DK116,DI117,DM117,DR117)=4,DK116+DI117-DM117-DR117,"")</f>
        <v>717940</v>
      </c>
      <c r="DL117" s="1">
        <f>IF(COUNT(DJ116,BZ117)=2,ROUND(DJ116*BZ117/1000,0),"")</f>
        <v>1652</v>
      </c>
      <c r="DM117" s="1">
        <v>3405.861988</v>
      </c>
      <c r="DO117" s="1">
        <v>-9444.861988</v>
      </c>
      <c r="DP117" s="1">
        <v>9570.861988</v>
      </c>
      <c r="DQ117" s="1">
        <v>-41622.30334</v>
      </c>
      <c r="DR117" s="1">
        <f>IF(COUNT(DI116)=1,ROUND(DI116*0.2,0),"")</f>
        <v>126</v>
      </c>
      <c r="DS117" s="1">
        <f>IF(COUNT(DS116,DR117,BZ117)=3,INT(DS116+DR117-(DS116*BZ117/1000)),"")</f>
        <v>11462</v>
      </c>
      <c r="DU117" t="str">
        <v/>
      </c>
    </row>
    <row r="118">
      <c r="A118">
        <v>1946</v>
      </c>
      <c r="B118" t="str">
        <v/>
      </c>
      <c r="C118" s="1">
        <f>A118</f>
        <v>1946</v>
      </c>
      <c r="D118" s="1">
        <v>1011854</v>
      </c>
      <c r="E118" s="1">
        <f>IF(COUNT(D118,D117)=2,(D118-D117),"")</f>
        <v>24865</v>
      </c>
      <c r="F118" s="2">
        <f>IFERROR(E118/D117,"")</f>
        <v>0.025192783303562654</v>
      </c>
      <c r="G118" s="2">
        <f>IFERROR((E118-E117)/E117,"")</f>
        <v>0</v>
      </c>
      <c r="I118" s="1">
        <v>26163</v>
      </c>
      <c r="J118" s="1">
        <f>IF(COUNT(I110,M118)=2,I110*M118,"")</f>
        <v>16105.999999999998</v>
      </c>
      <c r="K118" s="2">
        <f>IFERROR((I118-I117)/I117,"")</f>
        <v>0.0558537471245813</v>
      </c>
      <c r="L118" s="2">
        <f>IFERROR(J118/E118,"")</f>
        <v>0.6477377840337823</v>
      </c>
      <c r="M118" s="2">
        <f>IF(COUNT(M117)=1,M117-0.0002,"")</f>
        <v>0.7280535213814302</v>
      </c>
      <c r="N118" s="2">
        <f>IF(COUNT(I110,J118)=2,IFERROR((I110-J118)/I110,""),"")</f>
        <v>0.27194647861856985</v>
      </c>
      <c r="O118" s="1">
        <v>5929</v>
      </c>
      <c r="P118" s="2">
        <f>IFERROR((O118-O117)/O117,"")</f>
        <v>0.1960863425458947</v>
      </c>
      <c r="Q118" s="1">
        <f>IF(COUNT(O118,J118)=2,(O118+J118),"")</f>
        <v>22035</v>
      </c>
      <c r="R118" s="2">
        <v>-0.16691198115984693</v>
      </c>
      <c r="S118" s="1">
        <f>IF(COUNT(Q118,E118)=2,(Q118-E118),"")</f>
        <v>-2830</v>
      </c>
      <c r="T118" s="2">
        <f>IFERROR((U118-U117)/U117,"")</f>
        <v>4.427364864864865</v>
      </c>
      <c r="U118" s="1">
        <v>3213</v>
      </c>
      <c r="V118" s="2">
        <f>IFERROR(U118/D118,"")</f>
        <v>0.003175359290964902</v>
      </c>
      <c r="W118" s="2">
        <f>IFERROR((X118-X117)/X117,"")</f>
        <v>-0.7796193231287987</v>
      </c>
      <c r="X118" s="3">
        <f>IFERROR(O118/U118,"")</f>
        <v>1.8453159041394336</v>
      </c>
      <c r="Y118" s="3">
        <f>IFERROR(E118/U118,"")</f>
        <v>7.738873327108621</v>
      </c>
      <c r="Z118" s="3">
        <f>IFERROR(Q118/U118,"")</f>
        <v>6.8580765639589165</v>
      </c>
      <c r="AG118" s="2">
        <f>IFERROR((AH118-AH117)/AH117,"")</f>
        <v>0.05228758169934641</v>
      </c>
      <c r="AH118" s="1">
        <v>161</v>
      </c>
      <c r="AO118" s="2">
        <f>IFERROR((AP118-AP117)/AP117,"")</f>
        <v>0.04310344827586207</v>
      </c>
      <c r="AP118" s="1">
        <v>2299</v>
      </c>
      <c r="AU118" s="3">
        <f>IFERROR(AP118/AH118,"")</f>
        <v>14.279503105590063</v>
      </c>
      <c r="AV118" s="1">
        <v>-2.2890269151138725</v>
      </c>
      <c r="AW118" s="3">
        <f>IFERROR(D118/AP118,"")</f>
        <v>440.1278816876903</v>
      </c>
      <c r="AX118" s="1">
        <v>71.76953048444989</v>
      </c>
      <c r="BF118" s="1">
        <v>0</v>
      </c>
      <c r="BG118" s="2">
        <v>0</v>
      </c>
      <c r="BT118" s="1">
        <v>22629</v>
      </c>
      <c r="BV118" s="1">
        <v>23508</v>
      </c>
      <c r="BW118" s="1">
        <v>694</v>
      </c>
      <c r="BX118" s="1">
        <v>25469</v>
      </c>
      <c r="BY118" s="4">
        <v>33.8</v>
      </c>
      <c r="BZ118" s="4">
        <v>5.9</v>
      </c>
      <c r="CA118" s="1">
        <v>66.9</v>
      </c>
      <c r="CB118" s="5">
        <v>1.0338</v>
      </c>
      <c r="CC118" s="1">
        <v>4.57</v>
      </c>
      <c r="CD118" s="3">
        <v>0.4947</v>
      </c>
      <c r="CE118" s="1">
        <v>39</v>
      </c>
      <c r="CF118" s="1">
        <v>1340</v>
      </c>
      <c r="CG118" s="1">
        <v>1079</v>
      </c>
      <c r="CH118" s="1">
        <v>1220</v>
      </c>
      <c r="CI118" s="1">
        <v>120</v>
      </c>
      <c r="CJ118" s="1">
        <v>959</v>
      </c>
      <c r="CK118" s="1">
        <v>823819</v>
      </c>
      <c r="CL118" s="1">
        <v>172686</v>
      </c>
      <c r="CM118" s="3">
        <v>643</v>
      </c>
      <c r="CO118" s="1">
        <v>2297</v>
      </c>
      <c r="CP118" s="1">
        <v>1.87</v>
      </c>
      <c r="CR118" s="1">
        <v>2041</v>
      </c>
      <c r="CS118" s="1">
        <v>256</v>
      </c>
      <c r="CU118" s="1">
        <v>2852</v>
      </c>
      <c r="CV118" s="1">
        <v>361</v>
      </c>
      <c r="CW118" s="1">
        <v>20579</v>
      </c>
      <c r="CX118" s="1">
        <v>20981</v>
      </c>
      <c r="CY118" s="1">
        <v>20146</v>
      </c>
      <c r="CZ118" s="1">
        <v>20432</v>
      </c>
      <c r="DA118" s="1">
        <v>20463</v>
      </c>
      <c r="DB118" s="4">
        <v>76.26886085</v>
      </c>
      <c r="DC118" s="4">
        <v>27.2</v>
      </c>
      <c r="DD118" s="4">
        <v>26.4</v>
      </c>
      <c r="DF118" s="4">
        <v>19.5</v>
      </c>
      <c r="DG118" s="4">
        <v>27.5</v>
      </c>
      <c r="DH118" s="4">
        <f>IF(COUNT(DJ118,D118)=2,IFERROR(DJ118*100/D118,""),"")</f>
        <v>27.2</v>
      </c>
      <c r="DI118" s="1">
        <f>IF(COUNT(O118,DJ117)=2,O118*0.9+DJ117*0.015,"")</f>
        <v>20971</v>
      </c>
      <c r="DJ118" s="1">
        <f>IF(COUNT(DJ117,I118,O118,DL118,DI118)=5,DJ117+I118+O118-DL118-DI118,"")</f>
        <v>271049</v>
      </c>
      <c r="DK118" s="1">
        <f>IF(COUNT(DK117,DI118,DM118,DR118)=4,DK117+DI118-DM118-DR118,"")</f>
        <v>725456</v>
      </c>
      <c r="DL118" s="1">
        <f>IF(COUNT(DJ117,BZ118)=2,ROUND(DJ117*BZ118/1000,0),"")</f>
        <v>1586</v>
      </c>
      <c r="DM118" s="1">
        <v>3381.05804</v>
      </c>
      <c r="DO118" s="1">
        <v>1489.94196</v>
      </c>
      <c r="DP118" s="1">
        <v>-1361.94196</v>
      </c>
      <c r="DQ118" s="1">
        <v>-42984.2453</v>
      </c>
      <c r="DR118" s="1">
        <f>IF(COUNT(DI117)=1,ROUND(DI117*0.2,0),"")</f>
        <v>128</v>
      </c>
      <c r="DS118" s="1">
        <f>IF(COUNT(DS117,DR118,BZ118)=3,INT(DS117+DR118-(DS117*BZ118/1000)),"")</f>
        <v>11522</v>
      </c>
      <c r="DU118" t="str">
        <v/>
      </c>
    </row>
    <row r="119">
      <c r="A119">
        <v>1947</v>
      </c>
      <c r="B119" t="str">
        <v/>
      </c>
      <c r="C119" s="1">
        <f>A119</f>
        <v>1947</v>
      </c>
      <c r="D119" s="1">
        <v>1036719</v>
      </c>
      <c r="E119" s="1">
        <f>IF(COUNT(D119,D118)=2,(D119-D118),"")</f>
        <v>24865</v>
      </c>
      <c r="F119" s="2">
        <f>IFERROR(E119/D118,"")</f>
        <v>0.024573703320834823</v>
      </c>
      <c r="G119" s="2">
        <f>IFERROR((E119-E118)/E118,"")</f>
        <v>0</v>
      </c>
      <c r="I119" s="1">
        <v>36458</v>
      </c>
      <c r="J119" s="1">
        <f>IF(COUNT(I111,M119)=2,I111*M119,"")</f>
        <v>17579</v>
      </c>
      <c r="K119" s="2">
        <f>IFERROR((I119-I118)/I118,"")</f>
        <v>0.39349462982073924</v>
      </c>
      <c r="L119" s="2">
        <f>IFERROR(J119/E119,"")</f>
        <v>0.7069776794691334</v>
      </c>
      <c r="M119" s="2">
        <f>IF(COUNT(M118)=1,M118-0.0002,"")</f>
        <v>0.8375738517247951</v>
      </c>
      <c r="N119" s="2">
        <f>IF(COUNT(I111,J119)=2,IFERROR((I111-J119)/I111,""),"")</f>
        <v>0.16242614827520488</v>
      </c>
      <c r="O119" s="1">
        <v>10471</v>
      </c>
      <c r="P119" s="2">
        <f>IFERROR((O119-O118)/O118,"")</f>
        <v>0.7660651037274414</v>
      </c>
      <c r="Q119" s="1">
        <f>IF(COUNT(O119,J119)=2,(O119+J119),"")</f>
        <v>28050</v>
      </c>
      <c r="R119" s="2">
        <v>-2.125441696113074</v>
      </c>
      <c r="S119" s="1">
        <f>IF(COUNT(Q119,E119)=2,(Q119-E119),"")</f>
        <v>3185</v>
      </c>
      <c r="T119" s="2">
        <f>IFERROR((U119-U118)/U118,"")</f>
        <v>0.286025521319639</v>
      </c>
      <c r="U119" s="1">
        <v>4132</v>
      </c>
      <c r="V119" s="2">
        <f>IFERROR(U119/D119,"")</f>
        <v>0.0039856508851482415</v>
      </c>
      <c r="W119" s="2">
        <f>IFERROR((X119-X118)/X118,"")</f>
        <v>0.37327376047344374</v>
      </c>
      <c r="X119" s="3">
        <f>IFERROR(O119/U119,"")</f>
        <v>2.534123910939013</v>
      </c>
      <c r="Y119" s="3">
        <f>IFERROR(E119/U119,"")</f>
        <v>6.017666989351404</v>
      </c>
      <c r="Z119" s="3">
        <f>IFERROR(Q119/U119,"")</f>
        <v>6.788480154888674</v>
      </c>
      <c r="AG119" s="2">
        <f>IFERROR((AH119-AH118)/AH118,"")</f>
        <v>0.049689440993788817</v>
      </c>
      <c r="AH119" s="1">
        <v>169</v>
      </c>
      <c r="AO119" s="2">
        <f>IFERROR((AP119-AP118)/AP118,"")</f>
        <v>0.11961722488038277</v>
      </c>
      <c r="AP119" s="1">
        <v>2574</v>
      </c>
      <c r="AU119" s="3">
        <f>IFERROR(AP119/AH119,"")</f>
        <v>15.23076923076923</v>
      </c>
      <c r="AV119" s="1">
        <v>-3.2402930402930394</v>
      </c>
      <c r="AW119" s="3">
        <f>IFERROR(D119/AP119,"")</f>
        <v>402.76573426573424</v>
      </c>
      <c r="AX119" s="1">
        <v>34.40738306249381</v>
      </c>
      <c r="BF119" s="1">
        <v>0</v>
      </c>
      <c r="BG119" s="2">
        <v>0</v>
      </c>
      <c r="BT119" s="1">
        <v>23732</v>
      </c>
      <c r="BV119" s="1">
        <v>28735</v>
      </c>
      <c r="BW119" s="1">
        <v>1226</v>
      </c>
      <c r="BX119" s="1">
        <v>35232</v>
      </c>
      <c r="BY119" s="4">
        <v>43.9</v>
      </c>
      <c r="BZ119" s="4">
        <v>5.8</v>
      </c>
      <c r="CA119" s="1">
        <v>67.05</v>
      </c>
      <c r="CB119" s="5">
        <v>1.0439</v>
      </c>
      <c r="CC119" s="1">
        <v>5.95</v>
      </c>
      <c r="CD119" s="3">
        <v>0.4948</v>
      </c>
      <c r="CE119" s="1">
        <v>43</v>
      </c>
      <c r="CF119" s="1">
        <v>1425</v>
      </c>
      <c r="CG119" s="1">
        <v>1281</v>
      </c>
      <c r="CH119" s="1">
        <v>1293</v>
      </c>
      <c r="CI119" s="1">
        <v>132</v>
      </c>
      <c r="CJ119" s="1">
        <v>1149</v>
      </c>
      <c r="CK119" s="1">
        <v>843021</v>
      </c>
      <c r="CL119" s="1">
        <v>173149</v>
      </c>
      <c r="CM119" s="3">
        <v>619</v>
      </c>
      <c r="CO119" s="1">
        <v>2132</v>
      </c>
      <c r="CP119" s="1">
        <v>2.22</v>
      </c>
      <c r="CR119" s="1">
        <v>1892</v>
      </c>
      <c r="CS119" s="1">
        <v>240</v>
      </c>
      <c r="CU119" s="1">
        <v>3664</v>
      </c>
      <c r="CV119" s="1">
        <v>468</v>
      </c>
      <c r="CW119" s="1">
        <v>20508</v>
      </c>
      <c r="CX119" s="1">
        <v>20718</v>
      </c>
      <c r="CY119" s="1">
        <v>21121</v>
      </c>
      <c r="CZ119" s="1">
        <v>20285</v>
      </c>
      <c r="DA119" s="1">
        <v>20571</v>
      </c>
      <c r="DB119" s="4">
        <v>79.74971149</v>
      </c>
      <c r="DC119" s="4">
        <v>28.3</v>
      </c>
      <c r="DD119" s="4">
        <v>27.1</v>
      </c>
      <c r="DF119" s="4">
        <v>18.3</v>
      </c>
      <c r="DG119" s="4">
        <v>28.7</v>
      </c>
      <c r="DH119" s="4">
        <f>IF(COUNT(DJ119,D119)=2,IFERROR(DJ119*100/D119,""),"")</f>
        <v>28.3</v>
      </c>
      <c r="DI119" s="1">
        <f>IF(COUNT(O119,DJ118)=2,O119*0.9+DJ118*0.015,"")</f>
        <v>28750</v>
      </c>
      <c r="DJ119" s="1">
        <f>IF(COUNT(DJ118,I119,O119,DL119,DI119)=5,DJ118+I119+O119-DL119-DI119,"")</f>
        <v>287576</v>
      </c>
      <c r="DK119" s="1">
        <f>IF(COUNT(DK118,DI119,DM119,DR119)=4,DK118+DI119-DM119-DR119,"")</f>
        <v>728594</v>
      </c>
      <c r="DL119" s="1">
        <f>IF(COUNT(DJ118,BZ119)=2,ROUND(DJ118*BZ119/1000,0),"")</f>
        <v>1652</v>
      </c>
      <c r="DM119" s="1">
        <v>3355.573363</v>
      </c>
      <c r="DO119" s="1">
        <v>4062.426637</v>
      </c>
      <c r="DP119" s="1">
        <v>-3931.426637</v>
      </c>
      <c r="DQ119" s="1">
        <v>-46915.67194</v>
      </c>
      <c r="DR119" s="1">
        <f>IF(COUNT(DI118)=1,ROUND(DI118*0.2,0),"")</f>
        <v>131</v>
      </c>
      <c r="DS119" s="1">
        <f>IF(COUNT(DS118,DR119,BZ119)=3,INT(DS118+DR119-(DS118*BZ119/1000)),"")</f>
        <v>11586</v>
      </c>
      <c r="DU119" t="str">
        <v/>
      </c>
    </row>
    <row r="120">
      <c r="A120">
        <v>1948</v>
      </c>
      <c r="B120" t="str">
        <v/>
      </c>
      <c r="C120" s="1">
        <f>A120</f>
        <v>1948</v>
      </c>
      <c r="D120" s="1">
        <v>1061584</v>
      </c>
      <c r="E120" s="1">
        <f>IF(COUNT(D120,D119)=2,(D120-D119),"")</f>
        <v>24865</v>
      </c>
      <c r="F120" s="2">
        <f>IFERROR(E120/D119,"")</f>
        <v>0.023984319762635778</v>
      </c>
      <c r="G120" s="2">
        <f>IFERROR((E120-E119)/E119,"")</f>
        <v>0</v>
      </c>
      <c r="I120" s="1">
        <v>34571</v>
      </c>
      <c r="J120" s="1">
        <f>IF(COUNT(I112,M120)=2,I112*M120,"")</f>
        <v>18264</v>
      </c>
      <c r="K120" s="2">
        <f>IFERROR((I120-I119)/I119,"")</f>
        <v>-0.0517581875034286</v>
      </c>
      <c r="L120" s="2">
        <f>IFERROR(J120/E120,"")</f>
        <v>0.7345264427910718</v>
      </c>
      <c r="M120" s="2">
        <f>IF(COUNT(M119)=1,M119-0.0002,"")</f>
        <v>0.8477534348310435</v>
      </c>
      <c r="N120" s="2">
        <f>IF(COUNT(I112,J120)=2,IFERROR((I112-J120)/I112,""),"")</f>
        <v>0.15224656516895654</v>
      </c>
      <c r="O120" s="1">
        <v>11356</v>
      </c>
      <c r="P120" s="2">
        <f>IFERROR((O120-O119)/O119,"")</f>
        <v>0.08451914812338841</v>
      </c>
      <c r="Q120" s="1">
        <f>IF(COUNT(O120,J120)=2,(O120+J120),"")</f>
        <v>29620</v>
      </c>
      <c r="R120" s="2">
        <v>0.49293563579277866</v>
      </c>
      <c r="S120" s="1">
        <f>IF(COUNT(Q120,E120)=2,(Q120-E120),"")</f>
        <v>4755</v>
      </c>
      <c r="T120" s="2">
        <f>IFERROR((U120-U119)/U119,"")</f>
        <v>0.15174249757986447</v>
      </c>
      <c r="U120" s="1">
        <v>4759</v>
      </c>
      <c r="V120" s="2">
        <f>IFERROR(U120/D120,"")</f>
        <v>0.004482923631102202</v>
      </c>
      <c r="W120" s="2">
        <f>IFERROR((X120-X119)/X119,"")</f>
        <v>-0.05836664844592549</v>
      </c>
      <c r="X120" s="3">
        <f>IFERROR(O120/U120,"")</f>
        <v>2.3862155915108216</v>
      </c>
      <c r="Y120" s="3">
        <f>IFERROR(E120/U120,"")</f>
        <v>5.224837150661903</v>
      </c>
      <c r="Z120" s="3">
        <f>IFERROR(Q120/U120,"")</f>
        <v>6.223996637949149</v>
      </c>
      <c r="AG120" s="2">
        <f>IFERROR((AH120-AH119)/AH119,"")</f>
        <v>0.01775147928994083</v>
      </c>
      <c r="AH120" s="1">
        <v>172</v>
      </c>
      <c r="AO120" s="2">
        <f>IFERROR((AP120-AP119)/AP119,"")</f>
        <v>0.0777000777000777</v>
      </c>
      <c r="AP120" s="1">
        <v>2774</v>
      </c>
      <c r="AU120" s="3">
        <f>IFERROR(AP120/AH120,"")</f>
        <v>16.127906976744185</v>
      </c>
      <c r="AV120" s="1">
        <v>-4.137430786267995</v>
      </c>
      <c r="AW120" s="3">
        <f>IFERROR(D120/AP120,"")</f>
        <v>382.69069935111753</v>
      </c>
      <c r="AX120" s="1">
        <v>14.332348147877099</v>
      </c>
      <c r="BF120" s="1">
        <v>0</v>
      </c>
      <c r="BG120" s="2">
        <v>0</v>
      </c>
      <c r="BT120" s="1">
        <v>25060</v>
      </c>
      <c r="BV120" s="1">
        <v>30455</v>
      </c>
      <c r="BW120" s="1">
        <v>1329</v>
      </c>
      <c r="BX120" s="1">
        <v>33242</v>
      </c>
      <c r="BY120" s="4">
        <v>38.95</v>
      </c>
      <c r="BZ120" s="4">
        <v>6.37</v>
      </c>
      <c r="CA120" s="1">
        <v>67.25</v>
      </c>
      <c r="CB120" s="5">
        <v>1.03895</v>
      </c>
      <c r="CC120" s="1">
        <v>5.29</v>
      </c>
      <c r="CD120" s="3">
        <v>0.495</v>
      </c>
      <c r="CE120" s="1">
        <v>44</v>
      </c>
      <c r="CF120" s="1">
        <v>1451</v>
      </c>
      <c r="CG120" s="1">
        <v>1461</v>
      </c>
      <c r="CH120" s="1">
        <v>1313</v>
      </c>
      <c r="CI120" s="1">
        <v>138</v>
      </c>
      <c r="CJ120" s="1">
        <v>1323</v>
      </c>
      <c r="CK120" s="1">
        <v>854099</v>
      </c>
      <c r="CL120" s="1">
        <v>187871</v>
      </c>
      <c r="CM120" s="3">
        <v>617</v>
      </c>
      <c r="CO120" s="1">
        <v>2161</v>
      </c>
      <c r="CP120" s="1">
        <v>1.98</v>
      </c>
      <c r="CR120" s="1">
        <v>1916</v>
      </c>
      <c r="CS120" s="1">
        <v>245</v>
      </c>
      <c r="CU120" s="1">
        <v>4216</v>
      </c>
      <c r="CV120" s="1">
        <v>543</v>
      </c>
      <c r="CW120" s="1">
        <v>20354</v>
      </c>
      <c r="CX120" s="1">
        <v>20659</v>
      </c>
      <c r="CY120" s="1">
        <v>20869</v>
      </c>
      <c r="CZ120" s="1">
        <v>21272</v>
      </c>
      <c r="DA120" s="1">
        <v>20436</v>
      </c>
      <c r="DB120" s="4">
        <v>82.93441117</v>
      </c>
      <c r="DC120" s="4">
        <v>28.4</v>
      </c>
      <c r="DD120" s="4">
        <v>27.2</v>
      </c>
      <c r="DF120" s="4">
        <v>18.5</v>
      </c>
      <c r="DG120" s="4">
        <v>30.1</v>
      </c>
      <c r="DH120" s="4">
        <f>IF(COUNT(DJ120,D120)=2,IFERROR(DJ120*100/D120,""),"")</f>
        <v>28.4</v>
      </c>
      <c r="DI120" s="1">
        <f>IF(COUNT(O120,DJ119)=2,O120*0.9+DJ119*0.015,"")</f>
        <v>35722</v>
      </c>
      <c r="DJ120" s="1">
        <f>IF(COUNT(DJ119,I120,O120,DL120,DI120)=5,DJ119+I120+O120-DL120-DI120,"")</f>
        <v>295919</v>
      </c>
      <c r="DK120" s="1">
        <f>IF(COUNT(DK119,DI120,DM120,DR120)=4,DK119+DI120-DM120-DR120,"")</f>
        <v>746051</v>
      </c>
      <c r="DL120" s="1">
        <f>IF(COUNT(DJ119,BZ120)=2,ROUND(DJ119*BZ120/1000,0),"")</f>
        <v>1862</v>
      </c>
      <c r="DM120" s="1">
        <v>3539.072031</v>
      </c>
      <c r="DO120" s="1">
        <v>-746.0720314</v>
      </c>
      <c r="DP120" s="1">
        <v>880.0720314</v>
      </c>
      <c r="DQ120" s="1">
        <v>-46035.59991</v>
      </c>
      <c r="DR120" s="1">
        <f>IF(COUNT(DI119)=1,ROUND(DI119*0.2,0),"")</f>
        <v>134</v>
      </c>
      <c r="DS120" s="1">
        <f>IF(COUNT(DS119,DR120,BZ120)=3,INT(DS119+DR120-(DS119*BZ120/1000)),"")</f>
        <v>11646</v>
      </c>
      <c r="DU120" t="str">
        <v/>
      </c>
    </row>
    <row r="121">
      <c r="A121">
        <v>1949</v>
      </c>
      <c r="B121" t="str">
        <v/>
      </c>
      <c r="C121" s="1">
        <f>A121</f>
        <v>1949</v>
      </c>
      <c r="D121" s="1">
        <v>1086449</v>
      </c>
      <c r="E121" s="1">
        <f>IF(COUNT(D121,D120)=2,(D121-D120),"")</f>
        <v>24865</v>
      </c>
      <c r="F121" s="2">
        <f>IFERROR(E121/D120,"")</f>
        <v>0.023422545931362945</v>
      </c>
      <c r="G121" s="2">
        <f>IFERROR((E121-E120)/E120,"")</f>
        <v>0</v>
      </c>
      <c r="I121" s="1">
        <v>36885</v>
      </c>
      <c r="J121" s="1">
        <f>IF(COUNT(I113,M121)=2,I113*M121,"")</f>
        <v>19099</v>
      </c>
      <c r="K121" s="2">
        <f>IFERROR((I121-I120)/I120,"")</f>
        <v>0.0669347140667033</v>
      </c>
      <c r="L121" s="2">
        <f>IFERROR(J121/E121,"")</f>
        <v>0.7681077820229237</v>
      </c>
      <c r="M121" s="2">
        <f>IF(COUNT(M120)=1,M120-0.0002,"")</f>
        <v>0.8440054796941977</v>
      </c>
      <c r="N121" s="2">
        <f>IF(COUNT(I113,J121)=2,IFERROR((I113-J121)/I113,""),"")</f>
        <v>0.1559945203058023</v>
      </c>
      <c r="O121" s="1">
        <v>16261</v>
      </c>
      <c r="P121" s="2">
        <f>IFERROR((O121-O120)/O120,"")</f>
        <v>0.43193025713279326</v>
      </c>
      <c r="Q121" s="1">
        <f>IF(COUNT(O121,J121)=2,(O121+J121),"")</f>
        <v>35360</v>
      </c>
      <c r="R121" s="2">
        <v>1.2071503680336488</v>
      </c>
      <c r="S121" s="1">
        <f>IF(COUNT(Q121,E121)=2,(Q121-E121),"")</f>
        <v>10495</v>
      </c>
      <c r="T121" s="2">
        <f>IFERROR((U121-U120)/U120,"")</f>
        <v>-0.05925614624921202</v>
      </c>
      <c r="U121" s="1">
        <v>4477</v>
      </c>
      <c r="V121" s="2">
        <f>IFERROR(U121/D121,"")</f>
        <v>0.004120764067158237</v>
      </c>
      <c r="W121" s="2">
        <f>IFERROR((X121-X120)/X120,"")</f>
        <v>0.5221255514172355</v>
      </c>
      <c r="X121" s="3">
        <f>IFERROR(O121/U121,"")</f>
        <v>3.632119723028814</v>
      </c>
      <c r="Y121" s="3">
        <f>IFERROR(E121/U121,"")</f>
        <v>5.55394237212419</v>
      </c>
      <c r="Z121" s="3">
        <f>IFERROR(Q121/U121,"")</f>
        <v>7.8981460799642615</v>
      </c>
      <c r="AG121" s="2">
        <f>IFERROR((AH121-AH120)/AH120,"")</f>
        <v>0.01744186046511628</v>
      </c>
      <c r="AH121" s="1">
        <v>175</v>
      </c>
      <c r="AO121" s="2">
        <f>IFERROR((AP121-AP120)/AP120,"")</f>
        <v>0.01946647440519106</v>
      </c>
      <c r="AP121" s="1">
        <v>2828</v>
      </c>
      <c r="AU121" s="3">
        <f>IFERROR(AP121/AH121,"")</f>
        <v>16.16</v>
      </c>
      <c r="AV121" s="1">
        <v>-4.16952380952381</v>
      </c>
      <c r="AW121" s="3">
        <f>IFERROR(D121/AP121,"")</f>
        <v>384.1757425742574</v>
      </c>
      <c r="AX121" s="1">
        <v>15.817391371016981</v>
      </c>
      <c r="BF121" s="1">
        <v>0</v>
      </c>
      <c r="BG121" s="2">
        <v>0</v>
      </c>
      <c r="BT121" s="1">
        <v>24903</v>
      </c>
      <c r="BV121" s="1">
        <v>36795</v>
      </c>
      <c r="BW121" s="1">
        <v>1904</v>
      </c>
      <c r="BX121" s="1">
        <v>34981</v>
      </c>
      <c r="BY121" s="4">
        <v>38.43</v>
      </c>
      <c r="BZ121" s="4">
        <v>5.97</v>
      </c>
      <c r="CA121" s="1">
        <v>67.95</v>
      </c>
      <c r="CB121" s="5">
        <v>1.03843</v>
      </c>
      <c r="CC121" s="1">
        <v>5.27</v>
      </c>
      <c r="CD121" s="3">
        <v>0.4951</v>
      </c>
      <c r="CE121" s="1">
        <v>46</v>
      </c>
      <c r="CF121" s="1">
        <v>1501</v>
      </c>
      <c r="CG121" s="1">
        <v>1471</v>
      </c>
      <c r="CH121" s="1">
        <v>1357</v>
      </c>
      <c r="CI121" s="1">
        <v>144</v>
      </c>
      <c r="CJ121" s="1">
        <v>1327</v>
      </c>
      <c r="CK121" s="1">
        <v>876661</v>
      </c>
      <c r="CL121" s="1">
        <v>202010</v>
      </c>
      <c r="CM121" s="3">
        <v>612</v>
      </c>
      <c r="CO121" s="1">
        <v>2363</v>
      </c>
      <c r="CP121" s="1">
        <v>1.97</v>
      </c>
      <c r="CR121" s="1">
        <v>2093</v>
      </c>
      <c r="CS121" s="1">
        <v>270</v>
      </c>
      <c r="CU121" s="1">
        <v>3963</v>
      </c>
      <c r="CV121" s="1">
        <v>514</v>
      </c>
      <c r="CW121" s="1">
        <v>21096</v>
      </c>
      <c r="CX121" s="1">
        <v>20571</v>
      </c>
      <c r="CY121" s="1">
        <v>20876</v>
      </c>
      <c r="CZ121" s="1">
        <v>21085</v>
      </c>
      <c r="DA121" s="1">
        <v>21488</v>
      </c>
      <c r="DB121" s="4">
        <v>85.84691204</v>
      </c>
      <c r="DC121" s="4">
        <v>28.6</v>
      </c>
      <c r="DD121" s="4">
        <v>26.9</v>
      </c>
      <c r="DF121" s="4">
        <v>19.8</v>
      </c>
      <c r="DG121" s="4">
        <v>29.8</v>
      </c>
      <c r="DH121" s="4">
        <f>IF(COUNT(DJ121,D121)=2,IFERROR(DJ121*100/D121,""),"")</f>
        <v>28.6</v>
      </c>
      <c r="DI121" s="1">
        <f>IF(COUNT(O121,DJ120)=2,O121*0.9+DJ120*0.015,"")</f>
        <v>38755</v>
      </c>
      <c r="DJ121" s="1">
        <f>IF(COUNT(DJ120,I121,O121,DL121,DI121)=5,DJ120+I121+O121-DL121-DI121,"")</f>
        <v>308500</v>
      </c>
      <c r="DK121" s="1">
        <f>IF(COUNT(DK120,DI121,DM121,DR121)=4,DK120+DI121-DM121-DR121,"")</f>
        <v>770171</v>
      </c>
      <c r="DL121" s="1">
        <f>IF(COUNT(DJ120,BZ121)=2,ROUND(DJ120*BZ121/1000,0),"")</f>
        <v>1810</v>
      </c>
      <c r="DM121" s="1">
        <v>3690.48164</v>
      </c>
      <c r="DO121" s="1">
        <v>-5406.48164</v>
      </c>
      <c r="DP121" s="1">
        <v>5544.48164</v>
      </c>
      <c r="DQ121" s="1">
        <v>-40491.11827</v>
      </c>
      <c r="DR121" s="1">
        <f>IF(COUNT(DI120)=1,ROUND(DI120*0.2,0),"")</f>
        <v>138</v>
      </c>
      <c r="DS121" s="1">
        <f>IF(COUNT(DS120,DR121,BZ121)=3,INT(DS120+DR121-(DS120*BZ121/1000)),"")</f>
        <v>11714</v>
      </c>
      <c r="DU121" t="str">
        <v/>
      </c>
    </row>
    <row r="122">
      <c r="A122">
        <v>1950</v>
      </c>
      <c r="B122" t="str">
        <v/>
      </c>
      <c r="C122" s="1">
        <f>A122</f>
        <v>1950</v>
      </c>
      <c r="D122" s="1">
        <v>1111314</v>
      </c>
      <c r="E122" s="1">
        <f>IF(COUNT(D122,D121)=2,(D122-D121),"")</f>
        <v>24865</v>
      </c>
      <c r="F122" s="2">
        <f>IFERROR(E122/D121,"")</f>
        <v>0.022886486158116948</v>
      </c>
      <c r="G122" s="2">
        <f>IFERROR((E122-E121)/E121,"")</f>
        <v>0</v>
      </c>
      <c r="I122" s="1">
        <v>37444</v>
      </c>
      <c r="J122" s="1">
        <f>IF(COUNT(I114,M122)=2,I114*M122,"")</f>
        <v>20534</v>
      </c>
      <c r="K122" s="2">
        <f>IFERROR((I122-I121)/I121,"")</f>
        <v>0.01515521214585875</v>
      </c>
      <c r="L122" s="2">
        <f>IFERROR(J122/E122,"")</f>
        <v>0.8258194248944299</v>
      </c>
      <c r="M122" s="2">
        <f>IF(COUNT(M121)=1,M121-0.0002,"")</f>
        <v>0.8624831989247311</v>
      </c>
      <c r="N122" s="2">
        <f>IF(COUNT(I114,J122)=2,IFERROR((I114-J122)/I114,""),"")</f>
        <v>0.1375168010752688</v>
      </c>
      <c r="O122" s="1">
        <v>14700</v>
      </c>
      <c r="P122" s="2">
        <f>IFERROR((O122-O121)/O121,"")</f>
        <v>-0.09599655617735686</v>
      </c>
      <c r="Q122" s="1">
        <f>IF(COUNT(O122,J122)=2,(O122+J122),"")</f>
        <v>35234</v>
      </c>
      <c r="R122" s="2">
        <v>-0.012005717008099095</v>
      </c>
      <c r="S122" s="1">
        <f>IF(COUNT(Q122,E122)=2,(Q122-E122),"")</f>
        <v>10369</v>
      </c>
      <c r="T122" s="2">
        <f>IFERROR((U122-U121)/U121,"")</f>
        <v>0.18673218673218672</v>
      </c>
      <c r="U122" s="1">
        <v>5313</v>
      </c>
      <c r="V122" s="2">
        <f>IFERROR(U122/D122,"")</f>
        <v>0.004780827020985968</v>
      </c>
      <c r="W122" s="2">
        <f>IFERROR((X122-X121)/X121,"")</f>
        <v>-0.23824140448071274</v>
      </c>
      <c r="X122" s="3">
        <f>IFERROR(O122/U122,"")</f>
        <v>2.766798418972332</v>
      </c>
      <c r="Y122" s="3">
        <f>IFERROR(E122/U122,"")</f>
        <v>4.680030114812723</v>
      </c>
      <c r="Z122" s="3">
        <f>IFERROR(Q122/U122,"")</f>
        <v>6.6316581968755886</v>
      </c>
      <c r="AG122" s="2">
        <f>IFERROR((AH122-AH121)/AH121,"")</f>
        <v>0.02857142857142857</v>
      </c>
      <c r="AH122" s="1">
        <v>180</v>
      </c>
      <c r="AN122" s="3">
        <f>IF(COUNT(D122,AH122,AK122)=3,D122/(AH122+AK122),"")</f>
        <v>6173.966667</v>
      </c>
      <c r="AO122" s="2">
        <f>IFERROR((AP122-AP121)/AP121,"")</f>
        <v>0.02934936350777935</v>
      </c>
      <c r="AP122" s="1">
        <v>2911</v>
      </c>
      <c r="AQ122" s="1">
        <v>1541</v>
      </c>
      <c r="AU122" s="3">
        <f>IFERROR(AP122/AH122,"")</f>
        <v>16.17222222222222</v>
      </c>
      <c r="AV122" s="1">
        <v>-4.18174603174603</v>
      </c>
      <c r="AW122" s="3">
        <f>IFERROR(D122/AP122,"")</f>
        <v>381.76365510133974</v>
      </c>
      <c r="AX122" s="1">
        <v>13.405303898099305</v>
      </c>
      <c r="BF122" s="1">
        <v>0</v>
      </c>
      <c r="BG122" s="2">
        <v>0</v>
      </c>
      <c r="BT122" s="1">
        <v>26488</v>
      </c>
      <c r="BV122" s="1">
        <v>37508</v>
      </c>
      <c r="BW122" s="1">
        <v>1721</v>
      </c>
      <c r="BX122" s="1">
        <v>35723</v>
      </c>
      <c r="BY122" s="4">
        <v>37.34</v>
      </c>
      <c r="BZ122" s="4">
        <v>5.95</v>
      </c>
      <c r="CA122" s="1">
        <v>68.35</v>
      </c>
      <c r="CB122" s="5">
        <v>1.03734</v>
      </c>
      <c r="CC122" s="1">
        <v>5.15</v>
      </c>
      <c r="CD122" s="3">
        <v>0.4953</v>
      </c>
      <c r="CE122" s="1">
        <v>43</v>
      </c>
      <c r="CF122" s="1">
        <v>1541</v>
      </c>
      <c r="CG122" s="1">
        <v>1515</v>
      </c>
      <c r="CH122" s="1">
        <v>1396</v>
      </c>
      <c r="CI122" s="1">
        <v>145</v>
      </c>
      <c r="CJ122" s="1">
        <v>1370</v>
      </c>
      <c r="CK122" s="1">
        <v>898478</v>
      </c>
      <c r="CL122" s="1">
        <v>212836</v>
      </c>
      <c r="CM122" s="3">
        <v>611</v>
      </c>
      <c r="CO122" s="1">
        <v>3015</v>
      </c>
      <c r="CP122" s="1">
        <v>2.08</v>
      </c>
      <c r="CR122" s="1">
        <v>2669</v>
      </c>
      <c r="CS122" s="1">
        <v>346</v>
      </c>
      <c r="CU122" s="1">
        <v>4698</v>
      </c>
      <c r="CV122" s="1">
        <v>615</v>
      </c>
      <c r="CW122" s="1">
        <v>22054</v>
      </c>
      <c r="CX122" s="1">
        <v>21292</v>
      </c>
      <c r="CY122" s="1">
        <v>20766</v>
      </c>
      <c r="CZ122" s="1">
        <v>21071</v>
      </c>
      <c r="DA122" s="1">
        <v>21281</v>
      </c>
      <c r="DB122" s="4">
        <v>87.3700261</v>
      </c>
      <c r="DC122" s="4">
        <v>28.6</v>
      </c>
      <c r="DD122" s="4">
        <v>27</v>
      </c>
      <c r="DF122" s="4">
        <v>24.7</v>
      </c>
      <c r="DG122" s="4">
        <v>31.1</v>
      </c>
      <c r="DH122" s="4">
        <f>IF(COUNT(DJ122,D122)=2,IFERROR(DJ122*100/D122,""),"")</f>
        <v>28.6</v>
      </c>
      <c r="DI122" s="1">
        <f>IF(COUNT(O122,DJ121)=2,O122*0.9+DJ121*0.015,"")</f>
        <v>40945</v>
      </c>
      <c r="DJ122" s="1">
        <f>IF(COUNT(DJ121,I122,O122,DL122,DI122)=5,DJ121+I122+O122-DL122-DI122,"")</f>
        <v>317836</v>
      </c>
      <c r="DK122" s="1">
        <f>IF(COUNT(DK121,DI122,DM122,DR122)=4,DK121+DI122-DM122-DR122,"")</f>
        <v>793478</v>
      </c>
      <c r="DL122" s="1">
        <f>IF(COUNT(DJ121,BZ122)=2,ROUND(DJ121*BZ122/1000,0),"")</f>
        <v>1863</v>
      </c>
      <c r="DM122" s="1">
        <v>3779.084974</v>
      </c>
      <c r="DO122" s="1">
        <v>-777.0849742</v>
      </c>
      <c r="DP122" s="1">
        <v>919.0849742</v>
      </c>
      <c r="DQ122" s="1">
        <v>-39572.0333</v>
      </c>
      <c r="DR122" s="1">
        <f>IF(COUNT(DI121)=1,ROUND(DI121*0.2,0),"")</f>
        <v>142</v>
      </c>
      <c r="DS122" s="1">
        <f>IF(COUNT(DS121,DR122,BZ122)=3,INT(DS121+DR122-(DS121*BZ122/1000)),"")</f>
        <v>11786</v>
      </c>
      <c r="DU122" t="str">
        <v/>
      </c>
    </row>
    <row r="123">
      <c r="A123">
        <v>1951</v>
      </c>
      <c r="B123" t="str">
        <v/>
      </c>
      <c r="C123" s="1">
        <f>A123</f>
        <v>1951</v>
      </c>
      <c r="D123" s="1">
        <v>1169500.6</v>
      </c>
      <c r="E123" s="1">
        <f>IF(COUNT(D123,D122)=2,(D123-D122),"")</f>
        <v>58186.60000000009</v>
      </c>
      <c r="F123" s="2">
        <f>IFERROR(E123/D122,"")</f>
        <v>0.05235837935992896</v>
      </c>
      <c r="G123" s="2">
        <f>IFERROR((E123-E122)/E122,"")</f>
        <v>1.3401005429318356</v>
      </c>
      <c r="I123" s="1">
        <v>39658</v>
      </c>
      <c r="J123" s="1">
        <f>IF(COUNT(I115,M123)=2,I115*M123,"")</f>
        <v>22808</v>
      </c>
      <c r="K123" s="2">
        <f>IFERROR((I123-I122)/I122,"")</f>
        <v>0.059128298258733045</v>
      </c>
      <c r="L123" s="2">
        <f>IFERROR(J123/E123,"")</f>
        <v>0.3919802841203982</v>
      </c>
      <c r="M123" s="2">
        <f>IF(COUNT(M122)=1,M122-0.0002,"")</f>
        <v>0.8652175562383825</v>
      </c>
      <c r="N123" s="2">
        <f>IF(COUNT(I115,J123)=2,IFERROR((I115-J123)/I115,""),"")</f>
        <v>0.13478244376161755</v>
      </c>
      <c r="O123" s="1">
        <v>17175</v>
      </c>
      <c r="P123" s="2">
        <f>IFERROR((O123-O122)/O122,"")</f>
        <v>0.1683673469387755</v>
      </c>
      <c r="Q123" s="1">
        <f>IF(COUNT(O123,J123)=2,(O123+J123),"")</f>
        <v>39983</v>
      </c>
      <c r="R123" s="2">
        <v>-2.7555791300993437</v>
      </c>
      <c r="S123" s="1">
        <f>IF(COUNT(Q123,E123)=2,(Q123-E123),"")</f>
        <v>-18203.600000000093</v>
      </c>
      <c r="T123" s="2">
        <f>IFERROR((U123-U122)/U122,"")</f>
        <v>-0.046677959721437984</v>
      </c>
      <c r="U123" s="1">
        <v>5065</v>
      </c>
      <c r="V123" s="2">
        <f>IFERROR(U123/D123,"")</f>
        <v>0.004330908423646811</v>
      </c>
      <c r="W123" s="2">
        <f>IFERROR((X123-X122)/X122,"")</f>
        <v>0.22557467211958812</v>
      </c>
      <c r="X123" s="3">
        <f>IFERROR(O123/U123,"")</f>
        <v>3.3909180651530106</v>
      </c>
      <c r="Y123" s="3">
        <f>IFERROR(E123/U123,"")</f>
        <v>11.48797630799607</v>
      </c>
      <c r="Z123" s="3">
        <f>IFERROR(Q123/U123,"")</f>
        <v>7.893978282329714</v>
      </c>
      <c r="AG123" s="2">
        <f>IFERROR((AH123-AH122)/AH122,"")</f>
        <v>0.06111111111111111</v>
      </c>
      <c r="AH123" s="1">
        <v>191</v>
      </c>
      <c r="AO123" s="2">
        <f>IFERROR((AP123-AP122)/AP122,"")</f>
        <v>0.058055650979045005</v>
      </c>
      <c r="AP123" s="1">
        <v>3080</v>
      </c>
      <c r="AU123" s="3">
        <f>IFERROR(AP123/AH123,"")</f>
        <v>16.12565445026178</v>
      </c>
      <c r="AV123" s="1">
        <v>-4.13517825978559</v>
      </c>
      <c r="AW123" s="3">
        <f>IFERROR(D123/AP123,"")</f>
        <v>379.707987012987</v>
      </c>
      <c r="AX123" s="1">
        <v>11.349635809746587</v>
      </c>
      <c r="BF123" s="1">
        <v>0</v>
      </c>
      <c r="BG123" s="2">
        <v>0</v>
      </c>
      <c r="BT123" s="1">
        <v>28677</v>
      </c>
      <c r="BV123" s="1">
        <v>40380</v>
      </c>
      <c r="BW123" s="1">
        <v>2011</v>
      </c>
      <c r="BX123" s="1">
        <v>37647</v>
      </c>
      <c r="BY123" s="4">
        <v>37.81</v>
      </c>
      <c r="BZ123" s="4">
        <v>5.93</v>
      </c>
      <c r="CA123" s="1">
        <v>68.5</v>
      </c>
      <c r="CB123" s="5">
        <v>1.03781</v>
      </c>
      <c r="CC123" s="1">
        <v>5.22</v>
      </c>
      <c r="CD123" s="3">
        <v>0.4958</v>
      </c>
      <c r="CE123" s="1">
        <v>42</v>
      </c>
      <c r="CF123" s="1">
        <v>1666</v>
      </c>
      <c r="CG123" s="1">
        <v>1589</v>
      </c>
      <c r="CH123" s="1">
        <v>1491</v>
      </c>
      <c r="CI123" s="1">
        <v>175</v>
      </c>
      <c r="CJ123" s="1">
        <v>1414</v>
      </c>
      <c r="CK123" s="1">
        <v>933792</v>
      </c>
      <c r="CL123" s="1">
        <v>213365</v>
      </c>
      <c r="CM123" s="3">
        <v>590</v>
      </c>
      <c r="CO123" s="1">
        <v>1801</v>
      </c>
      <c r="CP123" s="1">
        <v>2.12</v>
      </c>
      <c r="CR123" s="1">
        <v>1593</v>
      </c>
      <c r="CS123" s="1">
        <v>208</v>
      </c>
      <c r="CU123" s="1">
        <v>4474</v>
      </c>
      <c r="CV123" s="1">
        <v>591</v>
      </c>
      <c r="CW123" s="1">
        <v>21760</v>
      </c>
      <c r="CX123" s="1">
        <v>22282</v>
      </c>
      <c r="CY123" s="1">
        <v>21520</v>
      </c>
      <c r="CZ123" s="1">
        <v>20995</v>
      </c>
      <c r="DA123" s="1">
        <v>21300</v>
      </c>
      <c r="DB123" s="4">
        <v>88.17372206</v>
      </c>
      <c r="DC123" s="4">
        <v>29.7</v>
      </c>
      <c r="DD123" s="4">
        <v>27.6</v>
      </c>
      <c r="DF123" s="4">
        <v>14.8</v>
      </c>
      <c r="DG123" s="4">
        <v>33.1</v>
      </c>
      <c r="DH123" s="4">
        <f>IF(COUNT(DJ123,D123)=2,IFERROR(DJ123*100/D123,""),"")</f>
        <v>29.7</v>
      </c>
      <c r="DI123" s="1">
        <f>IF(COUNT(O123,DJ122)=2,O123*0.9+DJ122*0.015,"")</f>
        <v>31974</v>
      </c>
      <c r="DJ123" s="1">
        <f>IF(COUNT(DJ122,I123,O123,DL123,DI123)=5,DJ122+I123+O123-DL123-DI123,"")</f>
        <v>340706</v>
      </c>
      <c r="DK123" s="1">
        <f>IF(COUNT(DK122,DI123,DM123,DR123)=4,DK122+DI123-DM123-DR123,"")</f>
        <v>806451</v>
      </c>
      <c r="DL123" s="1">
        <f>IF(COUNT(DJ122,BZ123)=2,ROUND(DJ122*BZ123/1000,0),"")</f>
        <v>1989</v>
      </c>
      <c r="DM123" s="1">
        <v>4178.823068</v>
      </c>
      <c r="DO123" s="1">
        <v>-1630.823068</v>
      </c>
      <c r="DP123" s="1">
        <v>1777.823068</v>
      </c>
      <c r="DQ123" s="1">
        <v>-37794.21023</v>
      </c>
      <c r="DR123" s="1">
        <f>IF(COUNT(DI122)=1,ROUND(DI122*0.2,0),"")</f>
        <v>147</v>
      </c>
      <c r="DS123" s="1">
        <f>IF(COUNT(DS122,DR123,BZ123)=3,INT(DS122+DR123-(DS122*BZ123/1000)),"")</f>
        <v>11863</v>
      </c>
      <c r="DU123" t="str">
        <v/>
      </c>
    </row>
    <row r="124">
      <c r="A124">
        <v>1952</v>
      </c>
      <c r="B124" t="str">
        <v/>
      </c>
      <c r="C124" s="1">
        <f>A124</f>
        <v>1952</v>
      </c>
      <c r="D124" s="1">
        <v>1227687.2</v>
      </c>
      <c r="E124" s="1">
        <f>IF(COUNT(D124,D123)=2,(D124-D123),"")</f>
        <v>58186.59999999986</v>
      </c>
      <c r="F124" s="2">
        <f>IFERROR(E124/D123,"")</f>
        <v>0.04975337336295497</v>
      </c>
      <c r="G124" s="2">
        <f>IFERROR((E124-E123)/E123,"")</f>
        <v>-4.001447818808269e-15</v>
      </c>
      <c r="I124" s="1">
        <v>43114</v>
      </c>
      <c r="J124" s="1">
        <f>IF(COUNT(I116,M124)=2,I116*M124,"")</f>
        <v>23205</v>
      </c>
      <c r="K124" s="2">
        <f>IFERROR((I124-I123)/I123,"")</f>
        <v>0.08714509052398003</v>
      </c>
      <c r="L124" s="2">
        <f>IFERROR(J124/E124,"")</f>
        <v>0.39880316086521733</v>
      </c>
      <c r="M124" s="2">
        <f>IF(COUNT(M123)=1,M123-0.0002,"")</f>
        <v>0.8431436668846741</v>
      </c>
      <c r="N124" s="2">
        <f>IF(COUNT(I116,J124)=2,IFERROR((I116-J124)/I116,""),"")</f>
        <v>0.15685633311532593</v>
      </c>
      <c r="O124" s="1">
        <v>16813</v>
      </c>
      <c r="P124" s="2">
        <f>IFERROR((O124-O123)/O123,"")</f>
        <v>-0.021077147016011644</v>
      </c>
      <c r="Q124" s="1">
        <f>IF(COUNT(O124,J124)=2,(O124+J124),"")</f>
        <v>40018</v>
      </c>
      <c r="R124" s="2">
        <v>-0.0019226966094746452</v>
      </c>
      <c r="S124" s="1">
        <f>IF(COUNT(Q124,E124)=2,(Q124-E124),"")</f>
        <v>-18168.59999999986</v>
      </c>
      <c r="T124" s="2">
        <f>IFERROR((U124-U123)/U123,"")</f>
        <v>-0.428035538005923</v>
      </c>
      <c r="U124" s="1">
        <v>2897</v>
      </c>
      <c r="V124" s="2">
        <f>IFERROR(U124/D124,"")</f>
        <v>0.002359721596836719</v>
      </c>
      <c r="W124" s="2">
        <f>IFERROR((X124-X123)/X123,"")</f>
        <v>0.7115099241849849</v>
      </c>
      <c r="X124" s="3">
        <f>IFERROR(O124/U124,"")</f>
        <v>5.803589920607525</v>
      </c>
      <c r="Y124" s="3">
        <f>IFERROR(E124/U124,"")</f>
        <v>20.08512254055915</v>
      </c>
      <c r="Z124" s="3">
        <f>IFERROR(Q124/U124,"")</f>
        <v>13.813600276147739</v>
      </c>
      <c r="AG124" s="2">
        <f>IFERROR((AH124-AH123)/AH123,"")</f>
        <v>0.05759162303664921</v>
      </c>
      <c r="AH124" s="1">
        <v>202</v>
      </c>
      <c r="AO124" s="2">
        <f>IFERROR((AP124-AP123)/AP123,"")</f>
        <v>0.07727272727272727</v>
      </c>
      <c r="AP124" s="1">
        <v>3318</v>
      </c>
      <c r="AU124" s="3">
        <f>IFERROR(AP124/AH124,"")</f>
        <v>16.425742574257427</v>
      </c>
      <c r="AV124" s="1">
        <v>-4.4352663837812365</v>
      </c>
      <c r="AW124" s="3">
        <f>IFERROR(D124/AP124,"")</f>
        <v>370.0081977094635</v>
      </c>
      <c r="AX124" s="1">
        <v>1.6498465062230707</v>
      </c>
      <c r="BF124" s="1">
        <v>0</v>
      </c>
      <c r="BG124" s="2">
        <v>0</v>
      </c>
      <c r="BT124" s="1">
        <v>29812</v>
      </c>
      <c r="BV124" s="1">
        <v>42709</v>
      </c>
      <c r="BW124" s="1">
        <v>1968</v>
      </c>
      <c r="BX124" s="1">
        <v>41146</v>
      </c>
      <c r="BY124" s="4">
        <v>39.34</v>
      </c>
      <c r="BZ124" s="4">
        <v>5.85</v>
      </c>
      <c r="CA124" s="1">
        <v>68.7</v>
      </c>
      <c r="CB124" s="5">
        <v>1.03934</v>
      </c>
      <c r="CC124" s="1">
        <v>5.45</v>
      </c>
      <c r="CD124" s="3">
        <v>0.4963</v>
      </c>
      <c r="CE124" s="1">
        <v>43</v>
      </c>
      <c r="CF124" s="1">
        <v>1767</v>
      </c>
      <c r="CG124" s="1">
        <v>1753</v>
      </c>
      <c r="CH124" s="1">
        <v>1565</v>
      </c>
      <c r="CI124" s="1">
        <v>202</v>
      </c>
      <c r="CJ124" s="1">
        <v>1551</v>
      </c>
      <c r="CK124" s="1">
        <v>974118</v>
      </c>
      <c r="CL124" s="1">
        <v>214935</v>
      </c>
      <c r="CM124" s="3">
        <v>583</v>
      </c>
      <c r="CO124" s="1">
        <v>872</v>
      </c>
      <c r="CP124" s="1">
        <v>2.14</v>
      </c>
      <c r="CR124" s="1">
        <v>770</v>
      </c>
      <c r="CS124" s="1">
        <v>102</v>
      </c>
      <c r="CU124" s="1">
        <v>2557</v>
      </c>
      <c r="CV124" s="1">
        <v>340</v>
      </c>
      <c r="CW124" s="1">
        <v>22365</v>
      </c>
      <c r="CX124" s="1">
        <v>21984</v>
      </c>
      <c r="CY124" s="1">
        <v>22506</v>
      </c>
      <c r="CZ124" s="1">
        <v>21744</v>
      </c>
      <c r="DA124" s="1">
        <v>21218</v>
      </c>
      <c r="DB124" s="4">
        <v>89.53882342</v>
      </c>
      <c r="DC124" s="4">
        <v>30</v>
      </c>
      <c r="DD124" s="4">
        <v>28</v>
      </c>
      <c r="DF124" s="4">
        <v>7.2</v>
      </c>
      <c r="DG124" s="4">
        <v>33.6</v>
      </c>
      <c r="DH124" s="4">
        <f>IF(COUNT(DJ124,D124)=2,IFERROR(DJ124*100/D124,""),"")</f>
        <v>30</v>
      </c>
      <c r="DI124" s="1">
        <f>IF(COUNT(O124,DJ123)=2,O124*0.9+DJ123*0.015,"")</f>
        <v>41867</v>
      </c>
      <c r="DJ124" s="1">
        <f>IF(COUNT(DJ123,I124,O124,DL124,DI124)=5,DJ123+I124+O124-DL124-DI124,"")</f>
        <v>356716</v>
      </c>
      <c r="DK124" s="1">
        <f>IF(COUNT(DK123,DI124,DM124,DR124)=4,DK123+DI124-DM124-DR124,"")</f>
        <v>832337</v>
      </c>
      <c r="DL124" s="1">
        <f>IF(COUNT(DJ123,BZ124)=2,ROUND(DJ123*BZ124/1000,0),"")</f>
        <v>2050</v>
      </c>
      <c r="DM124" s="1">
        <v>4664.517312</v>
      </c>
      <c r="DO124" s="1">
        <v>-5901.517312</v>
      </c>
      <c r="DP124" s="1">
        <v>6053.517312</v>
      </c>
      <c r="DQ124" s="1">
        <v>-31740.69292</v>
      </c>
      <c r="DR124" s="1">
        <f>IF(COUNT(DI123)=1,ROUND(DI123*0.2,0),"")</f>
        <v>152</v>
      </c>
      <c r="DS124" s="1">
        <f>IF(COUNT(DS123,DR124,BZ124)=3,INT(DS123+DR124-(DS123*BZ124/1000)),"")</f>
        <v>11945</v>
      </c>
      <c r="DU124" t="str">
        <v/>
      </c>
    </row>
    <row r="125">
      <c r="A125">
        <v>1953</v>
      </c>
      <c r="B125" t="str">
        <v/>
      </c>
      <c r="C125" s="1">
        <f>A125</f>
        <v>1953</v>
      </c>
      <c r="D125" s="1">
        <v>1285873.8</v>
      </c>
      <c r="E125" s="1">
        <f>IF(COUNT(D125,D124)=2,(D125-D124),"")</f>
        <v>58186.60000000009</v>
      </c>
      <c r="F125" s="2">
        <f>IFERROR(E125/D124,"")</f>
        <v>0.0473952974340696</v>
      </c>
      <c r="G125" s="2">
        <f>IFERROR((E125-E124)/E124,"")</f>
        <v>4.001447818808286e-15</v>
      </c>
      <c r="I125" s="1">
        <v>44535</v>
      </c>
      <c r="J125" s="1">
        <f>IF(COUNT(I117,M125)=2,I117*M125,"")</f>
        <v>24779</v>
      </c>
      <c r="K125" s="2">
        <f>IFERROR((I125-I124)/I124,"")</f>
        <v>0.0329591316045832</v>
      </c>
      <c r="L125" s="2">
        <f>IFERROR(J125/E125,"")</f>
        <v>0.4258540626192278</v>
      </c>
      <c r="M125" s="2">
        <f>IF(COUNT(M124)=1,M124-0.0002,"")</f>
        <v>1</v>
      </c>
      <c r="N125" s="2">
        <f>IF(COUNT(I117,J125)=2,IFERROR((I117-J125)/I117,""),"")</f>
        <v>0</v>
      </c>
      <c r="O125" s="1">
        <v>16436</v>
      </c>
      <c r="P125" s="2">
        <f>IFERROR((O125-O124)/O124,"")</f>
        <v>-0.022423124962826384</v>
      </c>
      <c r="Q125" s="1">
        <f>IF(COUNT(O125,J125)=2,(O125+J125),"")</f>
        <v>41215</v>
      </c>
      <c r="R125" s="2">
        <v>-0.06588289686600929</v>
      </c>
      <c r="S125" s="1">
        <f>IF(COUNT(Q125,E125)=2,(Q125-E125),"")</f>
        <v>-16971.600000000093</v>
      </c>
      <c r="T125" s="2">
        <f>IFERROR((U125-U124)/U124,"")</f>
        <v>-0.05350362443907491</v>
      </c>
      <c r="U125" s="1">
        <v>2742</v>
      </c>
      <c r="V125" s="2">
        <f>IFERROR(U125/D125,"")</f>
        <v>0.0021324021066453022</v>
      </c>
      <c r="W125" s="2">
        <f>IFERROR((X125-X124)/X124,"")</f>
        <v>0.03283742048967621</v>
      </c>
      <c r="X125" s="3">
        <f>IFERROR(O125/U125,"")</f>
        <v>5.994164843180161</v>
      </c>
      <c r="Y125" s="3">
        <f>IFERROR(E125/U125,"")</f>
        <v>21.22049598832972</v>
      </c>
      <c r="Z125" s="3">
        <f>IFERROR(Q125/U125,"")</f>
        <v>15.030999270605397</v>
      </c>
      <c r="AG125" s="2">
        <f>IFERROR((AH125-AH124)/AH124,"")</f>
        <v>0.04455445544554455</v>
      </c>
      <c r="AH125" s="1">
        <v>211</v>
      </c>
      <c r="AO125" s="2">
        <f>IFERROR((AP125-AP124)/AP124,"")</f>
        <v>-0.010548523206751054</v>
      </c>
      <c r="AP125" s="1">
        <v>3283</v>
      </c>
      <c r="AU125" s="3">
        <f>IFERROR(AP125/AH125,"")</f>
        <v>15.559241706161137</v>
      </c>
      <c r="AV125" s="1">
        <v>-3.5687655156849463</v>
      </c>
      <c r="AW125" s="3">
        <f>IFERROR(D125/AP125,"")</f>
        <v>391.67645446238197</v>
      </c>
      <c r="AX125" s="1">
        <v>23.318103259141537</v>
      </c>
      <c r="BF125" s="1">
        <v>0</v>
      </c>
      <c r="BG125" s="2">
        <v>0</v>
      </c>
      <c r="BT125" s="1">
        <v>32076</v>
      </c>
      <c r="BV125" s="1">
        <v>42207</v>
      </c>
      <c r="BW125" s="1">
        <v>1924</v>
      </c>
      <c r="BX125" s="1">
        <v>42611</v>
      </c>
      <c r="BY125" s="4">
        <v>39.24</v>
      </c>
      <c r="BZ125" s="4">
        <v>5.68</v>
      </c>
      <c r="CA125" s="1">
        <v>69</v>
      </c>
      <c r="CB125" s="5">
        <v>1.03924</v>
      </c>
      <c r="CC125" s="1">
        <v>5.45</v>
      </c>
      <c r="CD125" s="3">
        <v>0.4968</v>
      </c>
      <c r="CE125" s="1">
        <v>42</v>
      </c>
      <c r="CF125" s="1">
        <v>1884</v>
      </c>
      <c r="CG125" s="1">
        <v>1628</v>
      </c>
      <c r="CH125" s="1">
        <v>1655</v>
      </c>
      <c r="CI125" s="1">
        <v>229</v>
      </c>
      <c r="CJ125" s="1">
        <v>1399</v>
      </c>
      <c r="CK125" s="1">
        <v>1034381</v>
      </c>
      <c r="CL125" s="1">
        <v>211981</v>
      </c>
      <c r="CM125" s="3">
        <v>583</v>
      </c>
      <c r="CO125" s="1">
        <v>1750</v>
      </c>
      <c r="CP125" s="1">
        <v>2.05</v>
      </c>
      <c r="CR125" s="1">
        <v>1545</v>
      </c>
      <c r="CS125" s="1">
        <v>205</v>
      </c>
      <c r="CU125" s="1">
        <v>2417</v>
      </c>
      <c r="CV125" s="1">
        <v>325</v>
      </c>
      <c r="CW125" s="1">
        <v>23490</v>
      </c>
      <c r="CX125" s="1">
        <v>22584</v>
      </c>
      <c r="CY125" s="1">
        <v>22202</v>
      </c>
      <c r="CZ125" s="1">
        <v>22725</v>
      </c>
      <c r="DA125" s="1">
        <v>21962</v>
      </c>
      <c r="DB125" s="4">
        <v>89.17636111</v>
      </c>
      <c r="DC125" s="4">
        <v>30</v>
      </c>
      <c r="DD125" s="4">
        <v>27.5</v>
      </c>
      <c r="DF125" s="4">
        <v>14.2</v>
      </c>
      <c r="DG125" s="4">
        <v>35.2</v>
      </c>
      <c r="DH125" s="4">
        <f>IF(COUNT(DJ125,D125)=2,IFERROR(DJ125*100/D125,""),"")</f>
        <v>30</v>
      </c>
      <c r="DI125" s="1">
        <f>IF(COUNT(O125,DJ124)=2,O125*0.9+DJ124*0.015,"")</f>
        <v>41703</v>
      </c>
      <c r="DJ125" s="1">
        <f>IF(COUNT(DJ124,I125,O125,DL125,DI125)=5,DJ124+I125+O125-DL125-DI125,"")</f>
        <v>373909</v>
      </c>
      <c r="DK125" s="1">
        <f>IF(COUNT(DK124,DI125,DM125,DR125)=4,DK124+DI125-DM125-DR125,"")</f>
        <v>872453</v>
      </c>
      <c r="DL125" s="1">
        <f>IF(COUNT(DJ124,BZ125)=2,ROUND(DJ124*BZ125/1000,0),"")</f>
        <v>2075</v>
      </c>
      <c r="DM125" s="1">
        <v>4763.732156</v>
      </c>
      <c r="DO125" s="1">
        <v>-21940.73216</v>
      </c>
      <c r="DP125" s="1">
        <v>22098.73216</v>
      </c>
      <c r="DQ125" s="1">
        <v>-9641.960759</v>
      </c>
      <c r="DR125" s="1">
        <f>IF(COUNT(DI124)=1,ROUND(DI124*0.2,0),"")</f>
        <v>158</v>
      </c>
      <c r="DS125" s="1">
        <f>IF(COUNT(DS124,DR125,BZ125)=3,INT(DS124+DR125-(DS124*BZ125/1000)),"")</f>
        <v>12035</v>
      </c>
      <c r="DU125" t="str">
        <v/>
      </c>
    </row>
    <row r="126">
      <c r="A126">
        <v>1954</v>
      </c>
      <c r="B126" t="str">
        <v/>
      </c>
      <c r="C126" s="1">
        <f>A126</f>
        <v>1954</v>
      </c>
      <c r="D126" s="1">
        <v>1344060.4</v>
      </c>
      <c r="E126" s="1">
        <f>IF(COUNT(D126,D125)=2,(D126-D125),"")</f>
        <v>58186.59999999986</v>
      </c>
      <c r="F126" s="2">
        <f>IFERROR(E126/D125,"")</f>
        <v>0.045250630349572295</v>
      </c>
      <c r="G126" s="2">
        <f>IFERROR((E126-E125)/E125,"")</f>
        <v>-4.001447818808269e-15</v>
      </c>
      <c r="I126" s="1">
        <v>48057</v>
      </c>
      <c r="J126" s="1">
        <f>IF(COUNT(I118,M126)=2,I118*M126,"")</f>
        <v>25771</v>
      </c>
      <c r="K126" s="2">
        <f>IFERROR((I126-I125)/I125,"")</f>
        <v>0.07908386662175816</v>
      </c>
      <c r="L126" s="2">
        <f>IFERROR(J126/E126,"")</f>
        <v>0.44290266143751417</v>
      </c>
      <c r="M126" s="2">
        <f>IF(COUNT(M125)=1,M125-0.0002,"")</f>
        <v>0.9850170087528188</v>
      </c>
      <c r="N126" s="2">
        <f>IF(COUNT(I118,J126)=2,IFERROR((I118-J126)/I118,""),"")</f>
        <v>0.014982991247181134</v>
      </c>
      <c r="O126" s="1">
        <v>18573</v>
      </c>
      <c r="P126" s="2">
        <f>IFERROR((O126-O125)/O125,"")</f>
        <v>0.13001946945728887</v>
      </c>
      <c r="Q126" s="1">
        <f>IF(COUNT(O126,J126)=2,(O126+J126),"")</f>
        <v>44344</v>
      </c>
      <c r="R126" s="2">
        <v>-0.18436682457754222</v>
      </c>
      <c r="S126" s="1">
        <f>IF(COUNT(Q126,E126)=2,(Q126-E126),"")</f>
        <v>-13842.59999999986</v>
      </c>
      <c r="T126" s="2">
        <f>IFERROR((U126-U125)/U125,"")</f>
        <v>0.41064916119620715</v>
      </c>
      <c r="U126" s="1">
        <v>3868</v>
      </c>
      <c r="V126" s="2">
        <f>IFERROR(U126/D126,"")</f>
        <v>0.0028778468586679587</v>
      </c>
      <c r="W126" s="2">
        <f>IFERROR((X126-X125)/X125,"")</f>
        <v>-0.19893656017272857</v>
      </c>
      <c r="X126" s="3">
        <f>IFERROR(O126/U126,"")</f>
        <v>4.801706308169597</v>
      </c>
      <c r="Y126" s="3">
        <f>IFERROR(E126/U126,"")</f>
        <v>15.043071354705237</v>
      </c>
      <c r="Z126" s="3">
        <f>IFERROR(Q126/U126,"")</f>
        <v>11.464322647362978</v>
      </c>
      <c r="AG126" s="2">
        <f>IFERROR((AH126-AH125)/AH125,"")</f>
        <v>0.037914691943127965</v>
      </c>
      <c r="AH126" s="1">
        <v>219</v>
      </c>
      <c r="AO126" s="2">
        <f>IFERROR((AP126-AP125)/AP125,"")</f>
        <v>0.05665549802010356</v>
      </c>
      <c r="AP126" s="1">
        <v>3469</v>
      </c>
      <c r="AU126" s="3">
        <f>IFERROR(AP126/AH126,"")</f>
        <v>15.840182648401827</v>
      </c>
      <c r="AV126" s="1">
        <v>-3.8497064579256364</v>
      </c>
      <c r="AW126" s="3">
        <f>IFERROR(D126/AP126,"")</f>
        <v>387.4489478235803</v>
      </c>
      <c r="AX126" s="1">
        <v>19.090596620339852</v>
      </c>
      <c r="BF126" s="1">
        <v>0</v>
      </c>
      <c r="BG126" s="2">
        <v>0</v>
      </c>
      <c r="BT126" s="1">
        <v>34467</v>
      </c>
      <c r="BV126" s="1">
        <v>45796</v>
      </c>
      <c r="BW126" s="1">
        <v>2174</v>
      </c>
      <c r="BX126" s="1">
        <v>45883</v>
      </c>
      <c r="BY126" s="4">
        <v>39.46</v>
      </c>
      <c r="BZ126" s="4">
        <v>5.46</v>
      </c>
      <c r="CA126" s="1">
        <v>69.75</v>
      </c>
      <c r="CB126" s="5">
        <v>1.03946</v>
      </c>
      <c r="CC126" s="1">
        <v>5.53</v>
      </c>
      <c r="CD126" s="3">
        <v>0.4973</v>
      </c>
      <c r="CE126" s="1">
        <v>42</v>
      </c>
      <c r="CF126" s="1">
        <v>1993</v>
      </c>
      <c r="CG126" s="1">
        <v>1712</v>
      </c>
      <c r="CH126" s="1">
        <v>1757</v>
      </c>
      <c r="CI126" s="1">
        <v>236</v>
      </c>
      <c r="CJ126" s="1">
        <v>1476</v>
      </c>
      <c r="CK126" s="1">
        <v>1079583</v>
      </c>
      <c r="CL126" s="1">
        <v>222657</v>
      </c>
      <c r="CM126" s="3">
        <v>574</v>
      </c>
      <c r="CN126" s="1">
        <v>368248</v>
      </c>
      <c r="CO126" s="1">
        <v>2022</v>
      </c>
      <c r="CP126" s="1">
        <v>2.12</v>
      </c>
      <c r="CR126" s="1">
        <v>1782</v>
      </c>
      <c r="CS126" s="1">
        <v>240</v>
      </c>
      <c r="CU126" s="1">
        <v>3406</v>
      </c>
      <c r="CV126" s="1">
        <v>462</v>
      </c>
      <c r="CW126" s="1">
        <v>22527</v>
      </c>
      <c r="CX126" s="1">
        <v>23737</v>
      </c>
      <c r="CY126" s="1">
        <v>22831</v>
      </c>
      <c r="CZ126" s="1">
        <v>22449</v>
      </c>
      <c r="DA126" s="1">
        <v>22972</v>
      </c>
      <c r="DB126" s="4">
        <v>91.24786277</v>
      </c>
      <c r="DC126" s="4">
        <v>30.5</v>
      </c>
      <c r="DD126" s="4">
        <v>27.4</v>
      </c>
      <c r="DE126" s="4">
        <v>28.9</v>
      </c>
      <c r="DF126" s="4">
        <v>15.8</v>
      </c>
      <c r="DG126" s="4">
        <v>37.7</v>
      </c>
      <c r="DH126" s="4">
        <f>IF(COUNT(DJ126,D126)=2,IFERROR(DJ126*100/D126,""),"")</f>
        <v>28.9</v>
      </c>
      <c r="DI126" s="1">
        <f>IF(COUNT(O126,DJ125)=2,O126*0.9+DJ125*0.015,"")</f>
        <v>62181</v>
      </c>
      <c r="DJ126" s="1">
        <f>IF(COUNT(DJ125,I126,O126,DL126,DI126)=5,DJ125+I126+O126-DL126-DI126,"")</f>
        <v>376347</v>
      </c>
      <c r="DK126" s="1">
        <f>IF(COUNT(DK125,DI126,DM126,DR126)=4,DK125+DI126-DM126-DR126,"")</f>
        <v>925893</v>
      </c>
      <c r="DL126" s="1">
        <f>IF(COUNT(DJ125,BZ126)=2,ROUND(DJ125*BZ126/1000,0),"")</f>
        <v>2011</v>
      </c>
      <c r="DM126" s="1">
        <v>4915.415287</v>
      </c>
      <c r="DO126" s="1">
        <v>-17008.41529</v>
      </c>
      <c r="DP126" s="1">
        <v>17174.41529</v>
      </c>
      <c r="DQ126" s="1">
        <v>7532.454528</v>
      </c>
      <c r="DR126" s="1">
        <f>IF(COUNT(DI125)=1,ROUND(DI125*0.2,0),"")</f>
        <v>166</v>
      </c>
      <c r="DS126" s="1">
        <f>IF(COUNT(DS125,DR126,BZ126)=3,INT(DS125+DR126-(DS125*BZ126/1000)),"")</f>
        <v>12135</v>
      </c>
      <c r="DU126" t="str">
        <v/>
      </c>
    </row>
    <row r="127">
      <c r="A127">
        <v>1955</v>
      </c>
      <c r="B127" t="str">
        <v/>
      </c>
      <c r="C127" s="1">
        <f>A127</f>
        <v>1955</v>
      </c>
      <c r="D127" s="1">
        <v>1402247</v>
      </c>
      <c r="E127" s="1">
        <f>IF(COUNT(D127,D126)=2,(D127-D126),"")</f>
        <v>58186.60000000009</v>
      </c>
      <c r="F127" s="2">
        <f>IFERROR(E127/D126,"")</f>
        <v>0.0432916556428566</v>
      </c>
      <c r="G127" s="2">
        <f>IFERROR((E127-E126)/E126,"")</f>
        <v>4.001447818808286e-15</v>
      </c>
      <c r="I127" s="1">
        <v>48421</v>
      </c>
      <c r="J127" s="1">
        <f>IF(COUNT(I119,M127)=2,I119*M127,"")</f>
        <v>27223</v>
      </c>
      <c r="K127" s="2">
        <f>IFERROR((I127-I126)/I126,"")</f>
        <v>0.007574338806001207</v>
      </c>
      <c r="L127" s="2">
        <f>IFERROR(J127/E127,"")</f>
        <v>0.4678568605142757</v>
      </c>
      <c r="M127" s="2">
        <f>IF(COUNT(M126)=1,M126-0.0002,"")</f>
        <v>0.7466948269241319</v>
      </c>
      <c r="N127" s="2">
        <f>IF(COUNT(I119,J127)=2,IFERROR((I119-J127)/I119,""),"")</f>
        <v>0.25330517307586814</v>
      </c>
      <c r="O127" s="1">
        <v>21669</v>
      </c>
      <c r="P127" s="2">
        <f>IFERROR((O127-O126)/O126,"")</f>
        <v>0.16669358746567597</v>
      </c>
      <c r="Q127" s="1">
        <f>IF(COUNT(O127,J127)=2,(O127+J127),"")</f>
        <v>48892</v>
      </c>
      <c r="R127" s="2">
        <v>-0.328550994755307</v>
      </c>
      <c r="S127" s="1">
        <f>IF(COUNT(Q127,E127)=2,(Q127-E127),"")</f>
        <v>-9294.600000000093</v>
      </c>
      <c r="T127" s="2">
        <f>IFERROR((U127-U126)/U126,"")</f>
        <v>0.21173733195449845</v>
      </c>
      <c r="U127" s="1">
        <v>4687</v>
      </c>
      <c r="V127" s="2">
        <f>IFERROR(U127/D127,"")</f>
        <v>0.0033424924424869515</v>
      </c>
      <c r="W127" s="2">
        <f>IFERROR((X127-X126)/X126,"")</f>
        <v>-0.03717286189092495</v>
      </c>
      <c r="X127" s="3">
        <f>IFERROR(O127/U127,"")</f>
        <v>4.623213142735225</v>
      </c>
      <c r="Y127" s="3">
        <f>IFERROR(E127/U127,"")</f>
        <v>12.414465542991273</v>
      </c>
      <c r="Z127" s="3">
        <f>IFERROR(Q127/U127,"")</f>
        <v>10.431406016641775</v>
      </c>
      <c r="AG127" s="2">
        <f>IFERROR((AH127-AH126)/AH126,"")</f>
        <v>0.0228310502283105</v>
      </c>
      <c r="AH127" s="1">
        <v>224</v>
      </c>
      <c r="AO127" s="2">
        <f>IFERROR((AP127-AP126)/AP126,"")</f>
        <v>0.024214471029115017</v>
      </c>
      <c r="AP127" s="1">
        <v>3553</v>
      </c>
      <c r="AU127" s="3">
        <f>IFERROR(AP127/AH127,"")</f>
        <v>15.861607142857142</v>
      </c>
      <c r="AV127" s="1">
        <v>-3.871130952380952</v>
      </c>
      <c r="AW127" s="3">
        <f>IFERROR(D127/AP127,"")</f>
        <v>394.6656346749226</v>
      </c>
      <c r="AX127" s="1">
        <v>26.307283471682183</v>
      </c>
      <c r="BF127" s="1">
        <v>0</v>
      </c>
      <c r="BG127" s="2">
        <v>0</v>
      </c>
      <c r="BT127" s="1">
        <v>37434</v>
      </c>
      <c r="BV127" s="1">
        <v>54476</v>
      </c>
      <c r="BW127" s="1">
        <v>2537</v>
      </c>
      <c r="BX127" s="1">
        <v>45884</v>
      </c>
      <c r="BY127" s="4">
        <v>37.64</v>
      </c>
      <c r="BZ127" s="4">
        <v>5.53</v>
      </c>
      <c r="CA127" s="1">
        <v>69.75</v>
      </c>
      <c r="CB127" s="5">
        <v>1.03764</v>
      </c>
      <c r="CC127" s="1">
        <v>5.27</v>
      </c>
      <c r="CD127" s="3">
        <v>0.4979</v>
      </c>
      <c r="CE127" s="1">
        <v>44</v>
      </c>
      <c r="CF127" s="1">
        <v>1082</v>
      </c>
      <c r="CG127" s="1">
        <v>1718</v>
      </c>
      <c r="CH127" s="1">
        <v>1835</v>
      </c>
      <c r="CI127" s="1">
        <v>247</v>
      </c>
      <c r="CJ127" s="1">
        <v>1471</v>
      </c>
      <c r="CK127" s="1">
        <v>1126265</v>
      </c>
      <c r="CL127" s="1">
        <v>231009</v>
      </c>
      <c r="CM127" s="3">
        <v>574</v>
      </c>
      <c r="CN127" s="1">
        <v>388433</v>
      </c>
      <c r="CO127" s="1">
        <v>2414</v>
      </c>
      <c r="CP127" s="1">
        <v>2.05</v>
      </c>
      <c r="CR127" s="1">
        <v>2126</v>
      </c>
      <c r="CS127" s="1">
        <v>288</v>
      </c>
      <c r="CU127" s="1">
        <v>4123</v>
      </c>
      <c r="CV127" s="1">
        <v>564</v>
      </c>
      <c r="CW127" s="1">
        <v>23277</v>
      </c>
      <c r="CX127" s="1">
        <v>22816</v>
      </c>
      <c r="CY127" s="1">
        <v>24026</v>
      </c>
      <c r="CZ127" s="1">
        <v>23119</v>
      </c>
      <c r="DA127" s="1">
        <v>22738</v>
      </c>
      <c r="DB127" s="4">
        <v>91.67256248</v>
      </c>
      <c r="DC127" s="4">
        <v>30.5</v>
      </c>
      <c r="DD127" s="4">
        <v>26.8</v>
      </c>
      <c r="DE127" s="4">
        <v>29.2</v>
      </c>
      <c r="DF127" s="4">
        <v>18.5</v>
      </c>
      <c r="DG127" s="4">
        <v>40.1</v>
      </c>
      <c r="DH127" s="4">
        <f>IF(COUNT(DJ127,D127)=2,IFERROR(DJ127*100/D127,""),"")</f>
        <v>29.2</v>
      </c>
      <c r="DI127" s="1">
        <f>IF(COUNT(O127,DJ126)=2,O127*0.9+DJ126*0.015,"")</f>
        <v>47966</v>
      </c>
      <c r="DJ127" s="1">
        <f>IF(COUNT(DJ126,I127,O127,DL127,DI127)=5,DJ126+I127+O127-DL127-DI127,"")</f>
        <v>396324</v>
      </c>
      <c r="DK127" s="1">
        <f>IF(COUNT(DK126,DI127,DM127,DR127)=4,DK126+DI127-DM127-DR127,"")</f>
        <v>960950</v>
      </c>
      <c r="DL127" s="1">
        <f>IF(COUNT(DJ126,BZ127)=2,ROUND(DJ126*BZ127/1000,0),"")</f>
        <v>2147</v>
      </c>
      <c r="DM127" s="1">
        <v>4972.165424</v>
      </c>
      <c r="DO127" s="1">
        <v>-7677.165424</v>
      </c>
      <c r="DP127" s="1">
        <v>7850.165424</v>
      </c>
      <c r="DQ127" s="1">
        <v>15382.61995</v>
      </c>
      <c r="DR127" s="1">
        <f>IF(COUNT(DI126)=1,ROUND(DI126*0.2,0),"")</f>
        <v>173</v>
      </c>
      <c r="DS127" s="1">
        <f>IF(COUNT(DS126,DR127,BZ127)=3,INT(DS126+DR127-(DS126*BZ127/1000)),"")</f>
        <v>12240</v>
      </c>
      <c r="DU127" t="str">
        <v/>
      </c>
    </row>
    <row r="128">
      <c r="A128">
        <v>1956</v>
      </c>
      <c r="B128" t="str">
        <v/>
      </c>
      <c r="C128" s="1">
        <f>A128</f>
        <v>1956</v>
      </c>
      <c r="D128" s="1">
        <v>1460433.6</v>
      </c>
      <c r="E128" s="1">
        <f>IF(COUNT(D128,D127)=2,(D128-D127),"")</f>
        <v>58186.60000000009</v>
      </c>
      <c r="F128" s="2">
        <f>IFERROR(E128/D127,"")</f>
        <v>0.041495257254962996</v>
      </c>
      <c r="G128" s="2">
        <f>IFERROR((E128-E127)/E127,"")</f>
        <v>0</v>
      </c>
      <c r="I128" s="1">
        <v>49861</v>
      </c>
      <c r="J128" s="1">
        <f>IF(COUNT(I120,M128)=2,I120*M128,"")</f>
        <v>32807</v>
      </c>
      <c r="K128" s="2">
        <f>IFERROR((I128-I127)/I127,"")</f>
        <v>0.029739162759959522</v>
      </c>
      <c r="L128" s="2">
        <f>IFERROR(J128/E128,"")</f>
        <v>0.5638239732172003</v>
      </c>
      <c r="M128" s="2">
        <f>IF(COUNT(M127)=1,M127-0.0002,"")</f>
        <v>0.9489745740649678</v>
      </c>
      <c r="N128" s="2">
        <f>IF(COUNT(I120,J128)=2,IFERROR((I120-J128)/I120,""),"")</f>
        <v>0.05102542593503225</v>
      </c>
      <c r="O128" s="1">
        <v>25181</v>
      </c>
      <c r="P128" s="2">
        <f>IFERROR((O128-O127)/O127,"")</f>
        <v>0.16207485347731782</v>
      </c>
      <c r="Q128" s="1">
        <f>IF(COUNT(O128,J128)=2,(O128+J128),"")</f>
        <v>57988</v>
      </c>
      <c r="R128" s="2">
        <v>-0.9786327545026046</v>
      </c>
      <c r="S128" s="1">
        <f>IF(COUNT(Q128,E128)=2,(Q128-E128),"")</f>
        <v>-198.60000000009313</v>
      </c>
      <c r="T128" s="2">
        <f>IFERROR((U128-U127)/U127,"")</f>
        <v>0.08875613398762534</v>
      </c>
      <c r="U128" s="1">
        <v>5103</v>
      </c>
      <c r="V128" s="2">
        <f>IFERROR(U128/D128,"")</f>
        <v>0.003494167759492797</v>
      </c>
      <c r="W128" s="2">
        <f>IFERROR((X128-X127)/X127,"")</f>
        <v>0.06734172805177127</v>
      </c>
      <c r="X128" s="3">
        <f>IFERROR(O128/U128,"")</f>
        <v>4.934548304918676</v>
      </c>
      <c r="Y128" s="3">
        <f>IFERROR(E128/U128,"")</f>
        <v>11.402429943170702</v>
      </c>
      <c r="Z128" s="3">
        <f>IFERROR(Q128/U128,"")</f>
        <v>11.363511659807957</v>
      </c>
      <c r="AG128" s="2">
        <f>IFERROR((AH128-AH127)/AH127,"")</f>
        <v>0.06696428571428571</v>
      </c>
      <c r="AH128" s="1">
        <v>239</v>
      </c>
      <c r="AO128" s="2">
        <f>IFERROR((AP128-AP127)/AP127,"")</f>
        <v>0.14382212215029552</v>
      </c>
      <c r="AP128" s="1">
        <v>4064</v>
      </c>
      <c r="AU128" s="3">
        <f>IFERROR(AP128/AH128,"")</f>
        <v>17.00418410041841</v>
      </c>
      <c r="AV128" s="1">
        <v>-5.0137079099422195</v>
      </c>
      <c r="AW128" s="3">
        <f>IFERROR(D128/AP128,"")</f>
        <v>359.3586614173229</v>
      </c>
      <c r="AX128" s="1">
        <v>-8.999689785917553</v>
      </c>
      <c r="BF128" s="1">
        <v>0</v>
      </c>
      <c r="BG128" s="2">
        <v>0</v>
      </c>
      <c r="BT128" s="1">
        <v>38285</v>
      </c>
      <c r="BV128" s="1">
        <v>58715</v>
      </c>
      <c r="BW128" s="1">
        <v>2948</v>
      </c>
      <c r="BX128" s="1">
        <v>46913</v>
      </c>
      <c r="BY128" s="4">
        <v>36.6</v>
      </c>
      <c r="BZ128" s="4">
        <v>5.27</v>
      </c>
      <c r="CA128" s="1">
        <v>69.8</v>
      </c>
      <c r="CB128" s="5">
        <v>1.0366</v>
      </c>
      <c r="CC128" s="1">
        <v>5.13</v>
      </c>
      <c r="CD128" s="3">
        <v>0.4984</v>
      </c>
      <c r="CE128" s="1">
        <v>45</v>
      </c>
      <c r="CF128" s="1">
        <v>2210</v>
      </c>
      <c r="CG128" s="1">
        <v>2117</v>
      </c>
      <c r="CH128" s="1">
        <v>1947</v>
      </c>
      <c r="CI128" s="1">
        <v>263</v>
      </c>
      <c r="CJ128" s="1">
        <v>1854</v>
      </c>
      <c r="CK128" s="1">
        <v>1177856</v>
      </c>
      <c r="CL128" s="1">
        <v>238875</v>
      </c>
      <c r="CM128" s="3">
        <v>565</v>
      </c>
      <c r="CN128" s="1">
        <v>478423</v>
      </c>
      <c r="CO128" s="1">
        <v>2572</v>
      </c>
      <c r="CP128" s="1">
        <v>2.12</v>
      </c>
      <c r="CR128" s="1">
        <v>2263</v>
      </c>
      <c r="CS128" s="1">
        <v>309</v>
      </c>
      <c r="CU128" s="1">
        <v>4484</v>
      </c>
      <c r="CV128" s="1">
        <v>619</v>
      </c>
      <c r="CW128" s="1">
        <v>24635</v>
      </c>
      <c r="CX128" s="1">
        <v>23612</v>
      </c>
      <c r="CY128" s="1">
        <v>23151</v>
      </c>
      <c r="CZ128" s="1">
        <v>24361</v>
      </c>
      <c r="DA128" s="1">
        <v>23454</v>
      </c>
      <c r="DB128" s="4">
        <v>92.41338471</v>
      </c>
      <c r="DC128" s="4">
        <v>31</v>
      </c>
      <c r="DD128" s="4">
        <v>27.4</v>
      </c>
      <c r="DE128" s="4">
        <v>34.5</v>
      </c>
      <c r="DF128" s="4">
        <v>19.5</v>
      </c>
      <c r="DG128" s="4">
        <v>40</v>
      </c>
      <c r="DH128" s="4">
        <f>IF(COUNT(DJ128,D128)=2,IFERROR(DJ128*100/D128,""),"")</f>
        <v>34.5</v>
      </c>
      <c r="DI128" s="1">
        <f>IF(COUNT(O128,DJ127)=2,O128*0.9+DJ127*0.015,"")</f>
        <v>-19928</v>
      </c>
      <c r="DJ128" s="1">
        <f>IF(COUNT(DJ127,I128,O128,DL128,DI128)=5,DJ127+I128+O128-DL128-DI128,"")</f>
        <v>488772</v>
      </c>
      <c r="DK128" s="1">
        <f>IF(COUNT(DK127,DI128,DM128,DR128)=4,DK127+DI128-DM128-DR128,"")</f>
        <v>927959</v>
      </c>
      <c r="DL128" s="1">
        <f>IF(COUNT(DJ127,BZ128)=2,ROUND(DJ127*BZ128/1000,0),"")</f>
        <v>2522</v>
      </c>
      <c r="DM128" s="1">
        <v>5290.56687</v>
      </c>
      <c r="DO128" s="1">
        <v>-8554.56687</v>
      </c>
      <c r="DP128" s="1">
        <v>8734.56687</v>
      </c>
      <c r="DQ128" s="1">
        <v>24117.18682</v>
      </c>
      <c r="DR128" s="1">
        <f>IF(COUNT(DI127)=1,ROUND(DI127*0.2,0),"")</f>
        <v>180</v>
      </c>
      <c r="DS128" s="1">
        <f>IF(COUNT(DS127,DR128,BZ128)=3,INT(DS127+DR128-(DS127*BZ128/1000)),"")</f>
        <v>12355</v>
      </c>
      <c r="DU128" t="str">
        <v/>
      </c>
    </row>
    <row r="129">
      <c r="A129">
        <v>1957</v>
      </c>
      <c r="B129" t="str">
        <v/>
      </c>
      <c r="C129" s="1">
        <f>A129</f>
        <v>1957</v>
      </c>
      <c r="D129" s="1">
        <v>1488314</v>
      </c>
      <c r="E129" s="1">
        <f>IF(COUNT(D129,D128)=2,(D129-D128),"")</f>
        <v>27880.399999999907</v>
      </c>
      <c r="F129" s="2">
        <f>IFERROR(E129/D128,"")</f>
        <v>0.01909049476812907</v>
      </c>
      <c r="G129" s="2">
        <f>IFERROR((E129-E128)/E128,"")</f>
        <v>-0.5208450055511087</v>
      </c>
      <c r="I129" s="1">
        <v>51044</v>
      </c>
      <c r="J129" s="1">
        <f>IF(COUNT(I121,M129)=2,I121*M129,"")</f>
        <v>33534</v>
      </c>
      <c r="K129" s="2">
        <f>IFERROR((I129-I128)/I128,"")</f>
        <v>0.023725958163695073</v>
      </c>
      <c r="L129" s="2">
        <f>IFERROR(J129/E129,"")</f>
        <v>1.2027804479132334</v>
      </c>
      <c r="M129" s="2">
        <f>IF(COUNT(M128)=1,M128-0.0002,"")</f>
        <v>0.9091500610004066</v>
      </c>
      <c r="N129" s="2">
        <f>IF(COUNT(I121,J129)=2,IFERROR((I121-J129)/I121,""),"")</f>
        <v>0.09084993899959333</v>
      </c>
      <c r="O129" s="1">
        <v>30129</v>
      </c>
      <c r="P129" s="2">
        <f>IFERROR((O129-O128)/O128,"")</f>
        <v>0.1964973591199714</v>
      </c>
      <c r="Q129" s="1">
        <f>IF(COUNT(O129,J129)=2,(O129+J129),"")</f>
        <v>63663</v>
      </c>
      <c r="R129" s="2">
        <v>-181.1742195366733</v>
      </c>
      <c r="S129" s="1">
        <f>IF(COUNT(Q129,E129)=2,(Q129-E129),"")</f>
        <v>35782.60000000009</v>
      </c>
      <c r="T129" s="2">
        <f>IFERROR((U129-U128)/U128,"")</f>
        <v>0.05565353713501862</v>
      </c>
      <c r="U129" s="1">
        <v>5387</v>
      </c>
      <c r="V129" s="2">
        <f>IFERROR(U129/D129,"")</f>
        <v>0.003619531899854466</v>
      </c>
      <c r="W129" s="2">
        <f>IFERROR((X129-X128)/X128,"")</f>
        <v>0.1334186047130525</v>
      </c>
      <c r="X129" s="3">
        <f>IFERROR(O129/U129,"")</f>
        <v>5.592908854650084</v>
      </c>
      <c r="Y129" s="3">
        <f>IFERROR(E129/U129,"")</f>
        <v>5.175496565806554</v>
      </c>
      <c r="Z129" s="3">
        <f>IFERROR(Q129/U129,"")</f>
        <v>11.817894932244291</v>
      </c>
      <c r="AG129" s="2">
        <f>IFERROR((AH129-AH128)/AH128,"")</f>
        <v>0.0502092050209205</v>
      </c>
      <c r="AH129" s="1">
        <v>251</v>
      </c>
      <c r="AO129" s="2">
        <f>IFERROR((AP129-AP128)/AP128,"")</f>
        <v>0.009350393700787402</v>
      </c>
      <c r="AP129" s="1">
        <v>4102</v>
      </c>
      <c r="AU129" s="3">
        <f>IFERROR(AP129/AH129,"")</f>
        <v>16.342629482071715</v>
      </c>
      <c r="AV129" s="1">
        <v>-4.352153291595524</v>
      </c>
      <c r="AW129" s="3">
        <f>IFERROR(D129/AP129,"")</f>
        <v>362.8264261335934</v>
      </c>
      <c r="AX129" s="1">
        <v>-5.531925069647059</v>
      </c>
      <c r="BF129" s="1">
        <v>0</v>
      </c>
      <c r="BG129" s="2">
        <v>0</v>
      </c>
      <c r="BT129" s="1">
        <v>40247</v>
      </c>
      <c r="BV129" s="1">
        <v>63374</v>
      </c>
      <c r="BW129" s="1">
        <v>3528</v>
      </c>
      <c r="BX129" s="1">
        <v>47516</v>
      </c>
      <c r="BY129" s="4">
        <v>34.92</v>
      </c>
      <c r="BZ129" s="4">
        <v>5.38</v>
      </c>
      <c r="CA129" s="1">
        <v>69.55</v>
      </c>
      <c r="CB129" s="5">
        <v>1.03492</v>
      </c>
      <c r="CC129" s="1">
        <v>4.87</v>
      </c>
      <c r="CD129" s="3">
        <v>0.4989</v>
      </c>
      <c r="CE129" s="1">
        <v>45</v>
      </c>
      <c r="CF129" s="1">
        <v>2362</v>
      </c>
      <c r="CG129" s="1">
        <v>2021</v>
      </c>
      <c r="CH129" s="1">
        <v>2081</v>
      </c>
      <c r="CI129" s="1">
        <v>281</v>
      </c>
      <c r="CJ129" s="1">
        <v>1740</v>
      </c>
      <c r="CK129" s="1">
        <v>1233397</v>
      </c>
      <c r="CL129" s="1">
        <v>254917</v>
      </c>
      <c r="CM129" s="3">
        <v>554</v>
      </c>
      <c r="CN129" s="1">
        <v>548318</v>
      </c>
      <c r="CO129" s="1">
        <v>2518</v>
      </c>
      <c r="CP129" s="1">
        <v>2.08</v>
      </c>
      <c r="CR129" s="1">
        <v>2213</v>
      </c>
      <c r="CS129" s="1">
        <v>305</v>
      </c>
      <c r="CU129" s="1">
        <v>4728</v>
      </c>
      <c r="CV129" s="1">
        <v>659</v>
      </c>
      <c r="CW129" s="1">
        <v>25658</v>
      </c>
      <c r="CX129" s="1">
        <v>25036</v>
      </c>
      <c r="CY129" s="1">
        <v>24013</v>
      </c>
      <c r="CZ129" s="1">
        <v>23551</v>
      </c>
      <c r="DA129" s="1">
        <v>24761</v>
      </c>
      <c r="DB129" s="4">
        <v>93.67911304</v>
      </c>
      <c r="DC129" s="4">
        <v>31.6</v>
      </c>
      <c r="DD129" s="4">
        <v>27.5</v>
      </c>
      <c r="DE129" s="4">
        <v>37.7</v>
      </c>
      <c r="DF129" s="4">
        <v>18.3</v>
      </c>
      <c r="DG129" s="4">
        <v>41</v>
      </c>
      <c r="DH129" s="4">
        <f>IF(COUNT(DJ129,D129)=2,IFERROR(DJ129*100/D129,""),"")</f>
        <v>37.7</v>
      </c>
      <c r="DI129" s="1">
        <f>IF(COUNT(O129,DJ128)=2,O129*0.9+DJ128*0.015,"")</f>
        <v>5905</v>
      </c>
      <c r="DJ129" s="1">
        <f>IF(COUNT(DJ128,I129,O129,DL129,DI129)=5,DJ128+I129+O129-DL129-DI129,"")</f>
        <v>561094</v>
      </c>
      <c r="DK129" s="1">
        <f>IF(COUNT(DK128,DI129,DM129,DR129)=4,DK128+DI129-DM129-DR129,"")</f>
        <v>927220</v>
      </c>
      <c r="DL129" s="1">
        <f>IF(COUNT(DJ128,BZ129)=2,ROUND(DJ128*BZ129/1000,0),"")</f>
        <v>2946</v>
      </c>
      <c r="DM129" s="1">
        <v>5124.213437</v>
      </c>
      <c r="DO129" s="1">
        <v>-16279.21344</v>
      </c>
      <c r="DP129" s="1">
        <v>16468.21344</v>
      </c>
      <c r="DQ129" s="1">
        <v>40585.40026</v>
      </c>
      <c r="DR129" s="1">
        <f>IF(COUNT(DI128)=1,ROUND(DI128*0.2,0),"")</f>
        <v>189</v>
      </c>
      <c r="DS129" s="1">
        <f>IF(COUNT(DS128,DR129,BZ129)=3,INT(DS128+DR129-(DS128*BZ129/1000)),"")</f>
        <v>12477</v>
      </c>
      <c r="DU129" t="str">
        <v/>
      </c>
    </row>
    <row r="130">
      <c r="A130">
        <v>1958</v>
      </c>
      <c r="B130" t="str">
        <v/>
      </c>
      <c r="C130" s="1">
        <f>A130</f>
        <v>1958</v>
      </c>
      <c r="D130" s="1">
        <v>1555799</v>
      </c>
      <c r="E130" s="1">
        <f>IF(COUNT(D130,D129)=2,(D130-D129),"")</f>
        <v>67485</v>
      </c>
      <c r="F130" s="2">
        <f>IFERROR(E130/D129,"")</f>
        <v>0.045343254178889666</v>
      </c>
      <c r="G130" s="2">
        <f>IFERROR((E130-E129)/E129,"")</f>
        <v>1.420517639632151</v>
      </c>
      <c r="I130" s="1">
        <v>52885</v>
      </c>
      <c r="J130" s="1">
        <f>IF(COUNT(I122,M130)=2,I122*M130,"")</f>
        <v>33245</v>
      </c>
      <c r="K130" s="2">
        <f>IFERROR((I130-I129)/I129,"")</f>
        <v>0.03606692265496435</v>
      </c>
      <c r="L130" s="2">
        <f>IFERROR(J130/E130,"")</f>
        <v>0.4926279914054975</v>
      </c>
      <c r="M130" s="2">
        <f>IF(COUNT(M129)=1,M129-0.0002,"")</f>
        <v>0.8878592030765944</v>
      </c>
      <c r="N130" s="2">
        <f>IF(COUNT(I122,J130)=2,IFERROR((I122-J130)/I122,""),"")</f>
        <v>0.11214079692340562</v>
      </c>
      <c r="O130" s="1">
        <v>33330</v>
      </c>
      <c r="P130" s="2">
        <f>IFERROR((O130-O129)/O129,"")</f>
        <v>0.10624315443592552</v>
      </c>
      <c r="Q130" s="1">
        <f>IF(COUNT(O130,J130)=2,(O130+J130),"")</f>
        <v>66575</v>
      </c>
      <c r="R130" s="2">
        <v>-1.025431354904339</v>
      </c>
      <c r="S130" s="1">
        <f>IF(COUNT(Q130,E130)=2,(Q130-E130),"")</f>
        <v>-910</v>
      </c>
      <c r="T130" s="2">
        <f>IFERROR((U130-U129)/U129,"")</f>
        <v>0.018191943567848524</v>
      </c>
      <c r="U130" s="1">
        <v>5485</v>
      </c>
      <c r="V130" s="2">
        <f>IFERROR(U130/D130,"")</f>
        <v>0.0035255196847407667</v>
      </c>
      <c r="W130" s="2">
        <f>IFERROR((X130-X129)/X129,"")</f>
        <v>0.08647800782977773</v>
      </c>
      <c r="X130" s="3">
        <f>IFERROR(O130/U130,"")</f>
        <v>6.076572470373747</v>
      </c>
      <c r="Y130" s="3">
        <f>IFERROR(E130/U130,"")</f>
        <v>12.30355515041021</v>
      </c>
      <c r="Z130" s="3">
        <f>IFERROR(Q130/U130,"")</f>
        <v>12.137648131267092</v>
      </c>
      <c r="AG130" s="2">
        <f>IFERROR((AH130-AH129)/AH129,"")</f>
        <v>0.08764940239043825</v>
      </c>
      <c r="AH130" s="1">
        <v>273</v>
      </c>
      <c r="AO130" s="2">
        <f>IFERROR((AP130-AP129)/AP129,"")</f>
        <v>0.040955631399317405</v>
      </c>
      <c r="AP130" s="1">
        <v>4270</v>
      </c>
      <c r="AU130" s="3">
        <f>IFERROR(AP130/AH130,"")</f>
        <v>15.64102564102564</v>
      </c>
      <c r="AV130" s="1">
        <v>-3.65054945054945</v>
      </c>
      <c r="AW130" s="3">
        <f>IFERROR(D130/AP130,"")</f>
        <v>364.35573770491806</v>
      </c>
      <c r="AX130" s="1">
        <v>-4.002613498322376</v>
      </c>
      <c r="BF130" s="1">
        <v>0</v>
      </c>
      <c r="BG130" s="2">
        <v>0</v>
      </c>
      <c r="BT130" s="1">
        <v>44871</v>
      </c>
      <c r="BV130" s="1">
        <v>69465</v>
      </c>
      <c r="BW130" s="1">
        <v>3902</v>
      </c>
      <c r="BX130" s="1">
        <v>48983</v>
      </c>
      <c r="BY130" s="4">
        <v>35</v>
      </c>
      <c r="BZ130" s="4">
        <v>5.54</v>
      </c>
      <c r="CA130" s="1">
        <v>69.75</v>
      </c>
      <c r="CB130" s="5">
        <v>1.035</v>
      </c>
      <c r="CC130" s="1">
        <v>4.89</v>
      </c>
      <c r="CD130" s="3">
        <v>0.4994</v>
      </c>
      <c r="CE130" s="1">
        <v>47</v>
      </c>
      <c r="CF130" s="1">
        <v>2513</v>
      </c>
      <c r="CG130" s="1">
        <v>2065</v>
      </c>
      <c r="CH130" s="1">
        <v>2205</v>
      </c>
      <c r="CI130" s="1">
        <v>308</v>
      </c>
      <c r="CJ130" s="1">
        <v>1757</v>
      </c>
      <c r="CK130" s="1">
        <v>1292098</v>
      </c>
      <c r="CL130" s="1">
        <v>263701</v>
      </c>
      <c r="CM130" s="3">
        <v>546</v>
      </c>
      <c r="CN130" s="1">
        <v>566216</v>
      </c>
      <c r="CO130" s="1">
        <v>2778</v>
      </c>
      <c r="CP130" s="1">
        <v>1.96</v>
      </c>
      <c r="CR130" s="1">
        <v>2438</v>
      </c>
      <c r="CS130" s="1">
        <v>340</v>
      </c>
      <c r="CU130" s="1">
        <v>4809</v>
      </c>
      <c r="CV130" s="1">
        <v>676</v>
      </c>
      <c r="CW130" s="1">
        <v>29064</v>
      </c>
      <c r="CX130" s="1">
        <v>26101</v>
      </c>
      <c r="CY130" s="1">
        <v>25479</v>
      </c>
      <c r="CZ130" s="1">
        <v>24456</v>
      </c>
      <c r="DA130" s="1">
        <v>23995</v>
      </c>
      <c r="DB130" s="4">
        <v>91.94890503</v>
      </c>
      <c r="DC130" s="4">
        <v>32.1</v>
      </c>
      <c r="DD130" s="4">
        <v>28.5</v>
      </c>
      <c r="DE130" s="4">
        <v>37.2</v>
      </c>
      <c r="DF130" s="4">
        <v>20</v>
      </c>
      <c r="DG130" s="4">
        <v>42.7</v>
      </c>
      <c r="DH130" s="4">
        <f>IF(COUNT(DJ130,D130)=2,IFERROR(DJ130*100/D130,""),"")</f>
        <v>37.2</v>
      </c>
      <c r="DI130" s="1">
        <f>IF(COUNT(O130,DJ129)=2,O130*0.9+DJ129*0.015,"")</f>
        <v>65415</v>
      </c>
      <c r="DJ130" s="1">
        <f>IF(COUNT(DJ129,I130,O130,DL130,DI130)=5,DJ129+I130+O130-DL130-DI130,"")</f>
        <v>578757</v>
      </c>
      <c r="DK130" s="1">
        <f>IF(COUNT(DK129,DI130,DM130,DR130)=4,DK129+DI130-DM130-DR130,"")</f>
        <v>977042</v>
      </c>
      <c r="DL130" s="1">
        <f>IF(COUNT(DJ129,BZ130)=2,ROUND(DJ129*BZ130/1000,0),"")</f>
        <v>3137</v>
      </c>
      <c r="DM130" s="1">
        <v>5329.420199</v>
      </c>
      <c r="DO130" s="1">
        <v>-6486.420199</v>
      </c>
      <c r="DP130" s="1">
        <v>6684.420199</v>
      </c>
      <c r="DQ130" s="1">
        <v>47269.82046</v>
      </c>
      <c r="DR130" s="1">
        <f>IF(COUNT(DI129)=1,ROUND(DI129*0.2,0),"")</f>
        <v>198</v>
      </c>
      <c r="DS130" s="1">
        <f>IF(COUNT(DS129,DR130,BZ130)=3,INT(DS129+DR130-(DS129*BZ130/1000)),"")</f>
        <v>12605</v>
      </c>
      <c r="DU130" t="str">
        <v/>
      </c>
    </row>
    <row r="131">
      <c r="A131">
        <v>1959</v>
      </c>
      <c r="B131" t="str">
        <v/>
      </c>
      <c r="C131" s="1">
        <f>A131</f>
        <v>1959</v>
      </c>
      <c r="D131" s="1">
        <v>1616088</v>
      </c>
      <c r="E131" s="1">
        <f>IF(COUNT(D131,D130)=2,(D131-D130),"")</f>
        <v>60289</v>
      </c>
      <c r="F131" s="2">
        <f>IFERROR(E131/D130,"")</f>
        <v>0.03875114973078142</v>
      </c>
      <c r="G131" s="2">
        <f>IFERROR((E131-E130)/E130,"")</f>
        <v>-0.10663110320812032</v>
      </c>
      <c r="I131" s="1">
        <v>53399</v>
      </c>
      <c r="J131" s="1">
        <f>IF(COUNT(I123,M131)=2,I123*M131,"")</f>
        <v>36135</v>
      </c>
      <c r="K131" s="2">
        <f>IFERROR((I131-I130)/I130,"")</f>
        <v>0.009719202042166966</v>
      </c>
      <c r="L131" s="2">
        <f>IFERROR(J131/E131,"")</f>
        <v>0.5993630678896648</v>
      </c>
      <c r="M131" s="2">
        <f>IF(COUNT(M130)=1,M130-0.0002,"")</f>
        <v>0.9111654647233849</v>
      </c>
      <c r="N131" s="2">
        <f>IF(COUNT(I123,J131)=2,IFERROR((I123-J131)/I123,""),"")</f>
        <v>0.08883453527661506</v>
      </c>
      <c r="O131" s="1">
        <v>33060</v>
      </c>
      <c r="P131" s="2">
        <f>IFERROR((O131-O130)/O130,"")</f>
        <v>-0.008100810081008101</v>
      </c>
      <c r="Q131" s="1">
        <f>IF(COUNT(O131,J131)=2,(O131+J131),"")</f>
        <v>69195</v>
      </c>
      <c r="R131" s="2">
        <v>-10.786813186813188</v>
      </c>
      <c r="S131" s="1">
        <f>IF(COUNT(Q131,E131)=2,(Q131-E131),"")</f>
        <v>8906</v>
      </c>
      <c r="T131" s="2">
        <f>IFERROR((U131-U130)/U130,"")</f>
        <v>0.0027347310847766638</v>
      </c>
      <c r="U131" s="1">
        <v>5500</v>
      </c>
      <c r="V131" s="2">
        <f>IFERROR(U131/D131,"")</f>
        <v>0.003403280019404884</v>
      </c>
      <c r="W131" s="2">
        <f>IFERROR((X131-X130)/X130,"")</f>
        <v>-0.010805989689878124</v>
      </c>
      <c r="X131" s="3">
        <f>IFERROR(O131/U131,"")</f>
        <v>6.010909090909091</v>
      </c>
      <c r="Y131" s="3">
        <f>IFERROR(E131/U131,"")</f>
        <v>10.961636363636364</v>
      </c>
      <c r="Z131" s="3">
        <f>IFERROR(Q131/U131,"")</f>
        <v>12.58090909090909</v>
      </c>
      <c r="AG131" s="2">
        <f>IFERROR((AH131-AH130)/AH130,"")</f>
        <v>0.06227106227106227</v>
      </c>
      <c r="AH131" s="1">
        <v>290</v>
      </c>
      <c r="AO131" s="2">
        <f>IFERROR((AP131-AP130)/AP130,"")</f>
        <v>0.05597189695550351</v>
      </c>
      <c r="AP131" s="1">
        <v>4509</v>
      </c>
      <c r="AU131" s="3">
        <f>IFERROR(AP131/AH131,"")</f>
        <v>15.548275862068966</v>
      </c>
      <c r="AV131" s="1">
        <v>-3.5577996715927753</v>
      </c>
      <c r="AW131" s="3">
        <f>IFERROR(D131/AP131,"")</f>
        <v>358.4138389886893</v>
      </c>
      <c r="AX131" s="1">
        <v>-9.944512214551139</v>
      </c>
      <c r="BF131" s="1">
        <v>0</v>
      </c>
      <c r="BG131" s="2">
        <v>0</v>
      </c>
      <c r="BT131" s="1">
        <v>52167</v>
      </c>
      <c r="BV131" s="1">
        <v>72261</v>
      </c>
      <c r="BW131" s="1">
        <v>3871</v>
      </c>
      <c r="BX131" s="1">
        <v>49528</v>
      </c>
      <c r="BY131" s="4">
        <v>34</v>
      </c>
      <c r="BZ131" s="4">
        <v>5.5</v>
      </c>
      <c r="CA131" s="1">
        <v>70</v>
      </c>
      <c r="CB131" s="5">
        <v>1.034</v>
      </c>
      <c r="CC131" s="1">
        <v>4.76</v>
      </c>
      <c r="CD131" s="3">
        <v>0.4999</v>
      </c>
      <c r="CE131" s="1">
        <v>50</v>
      </c>
      <c r="CF131" s="1">
        <v>2614</v>
      </c>
      <c r="CG131" s="1">
        <v>2200</v>
      </c>
      <c r="CH131" s="1">
        <v>2309</v>
      </c>
      <c r="CI131" s="1">
        <v>305</v>
      </c>
      <c r="CJ131" s="1">
        <v>1895</v>
      </c>
      <c r="CK131" s="1">
        <v>1336675</v>
      </c>
      <c r="CL131" s="1">
        <v>279413</v>
      </c>
      <c r="CM131" s="3">
        <v>542</v>
      </c>
      <c r="CN131" s="1">
        <v>594978</v>
      </c>
      <c r="CO131" s="1">
        <v>2847</v>
      </c>
      <c r="CP131" s="1">
        <v>2.05</v>
      </c>
      <c r="CR131" s="1">
        <v>2496</v>
      </c>
      <c r="CS131" s="1">
        <v>351</v>
      </c>
      <c r="CU131" s="1">
        <v>4817</v>
      </c>
      <c r="CV131" s="1">
        <v>683</v>
      </c>
      <c r="CW131" s="1">
        <v>30739</v>
      </c>
      <c r="CX131" s="1">
        <v>29504</v>
      </c>
      <c r="CY131" s="1">
        <v>26541</v>
      </c>
      <c r="CZ131" s="1">
        <v>25919</v>
      </c>
      <c r="DA131" s="1">
        <v>24896</v>
      </c>
      <c r="DB131" s="4">
        <v>91.85105789</v>
      </c>
      <c r="DC131" s="4">
        <v>32.3</v>
      </c>
      <c r="DD131" s="4">
        <v>29.3</v>
      </c>
      <c r="DE131" s="4">
        <v>37.5</v>
      </c>
      <c r="DF131" s="4">
        <v>20.4</v>
      </c>
      <c r="DG131" s="4">
        <v>46.3</v>
      </c>
      <c r="DH131" s="4">
        <f>IF(COUNT(DJ131,D131)=2,IFERROR(DJ131*100/D131,""),"")</f>
        <v>37.5</v>
      </c>
      <c r="DI131" s="1">
        <f>IF(COUNT(O131,DJ130)=2,O131*0.9+DJ130*0.015,"")</f>
        <v>55912</v>
      </c>
      <c r="DJ131" s="1">
        <f>IF(COUNT(DJ130,I131,O131,DL131,DI131)=5,DJ130+I131+O131-DL131-DI131,"")</f>
        <v>606033</v>
      </c>
      <c r="DK131" s="1">
        <f>IF(COUNT(DK130,DI131,DM131,DR131)=4,DK130+DI131-DM131-DR131,"")</f>
        <v>1010055</v>
      </c>
      <c r="DL131" s="1">
        <f>IF(COUNT(DJ130,BZ131)=2,ROUND(DJ130*BZ131/1000,0),"")</f>
        <v>3271</v>
      </c>
      <c r="DM131" s="1">
        <v>5323.009503</v>
      </c>
      <c r="DO131" s="1">
        <v>3377.990497</v>
      </c>
      <c r="DP131" s="1">
        <v>-3171.990497</v>
      </c>
      <c r="DQ131" s="1">
        <v>44097.82996</v>
      </c>
      <c r="DR131" s="1">
        <f>IF(COUNT(DI130)=1,ROUND(DI130*0.2,0),"")</f>
        <v>206</v>
      </c>
      <c r="DS131" s="1">
        <f>IF(COUNT(DS130,DR131,BZ131)=3,INT(DS130+DR131-(DS130*BZ131/1000)),"")</f>
        <v>12741</v>
      </c>
      <c r="DU131" t="str">
        <v/>
      </c>
    </row>
    <row r="132">
      <c r="A132">
        <v>1960</v>
      </c>
      <c r="B132" t="str">
        <v/>
      </c>
      <c r="C132" s="1">
        <f>A132</f>
        <v>1960</v>
      </c>
      <c r="D132" s="1">
        <v>1693180</v>
      </c>
      <c r="E132" s="1">
        <f>IF(COUNT(D132,D131)=2,(D132-D131),"")</f>
        <v>77092</v>
      </c>
      <c r="F132" s="2">
        <f>IFERROR(E132/D131,"")</f>
        <v>0.04770284786472024</v>
      </c>
      <c r="G132" s="2">
        <f>IFERROR((E132-E131)/E131,"")</f>
        <v>0.2787075585927781</v>
      </c>
      <c r="I132" s="1">
        <v>54173</v>
      </c>
      <c r="J132" s="1">
        <f>IF(COUNT(I124,M132)=2,I124*M132,"")</f>
        <v>39201</v>
      </c>
      <c r="K132" s="2">
        <f>IFERROR((I132-I131)/I131,"")</f>
        <v>0.014494653457929925</v>
      </c>
      <c r="L132" s="2">
        <f>IFERROR(J132/E132,"")</f>
        <v>0.5084963420328957</v>
      </c>
      <c r="M132" s="2">
        <f>IF(COUNT(M131)=1,M131-0.0002,"")</f>
        <v>0.9092406178967388</v>
      </c>
      <c r="N132" s="2">
        <f>IF(COUNT(I124,J132)=2,IFERROR((I124-J132)/I124,""),"")</f>
        <v>0.09075938210326112</v>
      </c>
      <c r="O132" s="1">
        <v>48586</v>
      </c>
      <c r="P132" s="2">
        <f>IFERROR((O132-O131)/O131,"")</f>
        <v>0.46963097398669085</v>
      </c>
      <c r="Q132" s="1">
        <f>IF(COUNT(O132,J132)=2,(O132+J132),"")</f>
        <v>87787</v>
      </c>
      <c r="R132" s="2">
        <v>0.20087581405793847</v>
      </c>
      <c r="S132" s="1">
        <f>IF(COUNT(Q132,E132)=2,(Q132-E132),"")</f>
        <v>10695</v>
      </c>
      <c r="T132" s="2">
        <f>IFERROR((U132-U131)/U131,"")</f>
        <v>0.39690909090909093</v>
      </c>
      <c r="U132" s="1">
        <v>7683</v>
      </c>
      <c r="V132" s="2">
        <f>IFERROR(U132/D132,"")</f>
        <v>0.004537615610862401</v>
      </c>
      <c r="W132" s="2">
        <f>IFERROR((X132-X131)/X131,"")</f>
        <v>0.052059137957412516</v>
      </c>
      <c r="X132" s="3">
        <f>IFERROR(O132/U132,"")</f>
        <v>6.323831836522192</v>
      </c>
      <c r="Y132" s="3">
        <f>IFERROR(E132/U132,"")</f>
        <v>10.034101262527658</v>
      </c>
      <c r="Z132" s="3">
        <f>IFERROR(Q132/U132,"")</f>
        <v>11.426135624105168</v>
      </c>
      <c r="AG132" s="2">
        <f>IFERROR((AH132-AH131)/AH131,"")</f>
        <v>0.1</v>
      </c>
      <c r="AH132" s="1">
        <v>319</v>
      </c>
      <c r="AN132" s="3">
        <f>IF(COUNT(D132,AH132,AK132)=3,D132/(AH132+AK132),"")</f>
        <v>5307.774295</v>
      </c>
      <c r="AO132" s="2">
        <f>IFERROR((AP132-AP131)/AP131,"")</f>
        <v>0.04080727434020847</v>
      </c>
      <c r="AP132" s="1">
        <v>4693</v>
      </c>
      <c r="AQ132" s="1">
        <v>2882</v>
      </c>
      <c r="AU132" s="3">
        <f>IFERROR(AP132/AH132,"")</f>
        <v>14.711598746081505</v>
      </c>
      <c r="AV132" s="1">
        <v>-2.721122555605314</v>
      </c>
      <c r="AW132" s="3">
        <f>IFERROR(D132/AP132,"")</f>
        <v>360.78840826763263</v>
      </c>
      <c r="AX132" s="1">
        <v>-7.5699429356077985</v>
      </c>
      <c r="BF132" s="1">
        <v>0</v>
      </c>
      <c r="BG132" s="2">
        <v>0</v>
      </c>
      <c r="BT132" s="1">
        <v>58855</v>
      </c>
      <c r="BV132" s="1">
        <v>90775</v>
      </c>
      <c r="BW132" s="1">
        <v>5689</v>
      </c>
      <c r="BX132" s="1">
        <v>48484</v>
      </c>
      <c r="BY132" s="4">
        <v>34.62</v>
      </c>
      <c r="BZ132" s="4">
        <v>5.33</v>
      </c>
      <c r="CA132" s="1">
        <v>69.85</v>
      </c>
      <c r="CB132" s="5">
        <v>1.03462</v>
      </c>
      <c r="CC132" s="1">
        <v>4.83</v>
      </c>
      <c r="CD132" s="3">
        <v>0.5004</v>
      </c>
      <c r="CE132" s="1">
        <v>58</v>
      </c>
      <c r="CF132" s="1">
        <v>2882</v>
      </c>
      <c r="CG132" s="1">
        <v>2189</v>
      </c>
      <c r="CH132" s="1">
        <v>2504</v>
      </c>
      <c r="CI132" s="1">
        <v>378</v>
      </c>
      <c r="CJ132" s="1">
        <v>1811</v>
      </c>
      <c r="CK132" s="1">
        <v>1408772</v>
      </c>
      <c r="CL132" s="1">
        <v>284408</v>
      </c>
      <c r="CM132" s="3">
        <v>522</v>
      </c>
      <c r="CN132" s="1">
        <v>608000</v>
      </c>
      <c r="CO132" s="1">
        <v>4706</v>
      </c>
      <c r="CP132" s="1">
        <v>1.98</v>
      </c>
      <c r="CR132" s="1">
        <v>4122</v>
      </c>
      <c r="CS132" s="1">
        <v>584</v>
      </c>
      <c r="CU132" s="1">
        <v>6721</v>
      </c>
      <c r="CV132" s="1">
        <v>962</v>
      </c>
      <c r="CW132" s="1">
        <v>28647</v>
      </c>
      <c r="CX132" s="1">
        <v>31385</v>
      </c>
      <c r="CY132" s="1">
        <v>30150</v>
      </c>
      <c r="CZ132" s="1">
        <v>27187</v>
      </c>
      <c r="DA132" s="1">
        <v>26565</v>
      </c>
      <c r="DB132" s="4">
        <v>84.63878783</v>
      </c>
      <c r="DC132" s="4">
        <v>33.5</v>
      </c>
      <c r="DD132" s="4">
        <v>30.6</v>
      </c>
      <c r="DE132" s="4">
        <v>36.7</v>
      </c>
      <c r="DF132" s="4">
        <v>32.1</v>
      </c>
      <c r="DG132" s="4">
        <v>50.1</v>
      </c>
      <c r="DH132" s="4">
        <f>IF(COUNT(DJ132,D132)=2,IFERROR(DJ132*100/D132,""),"")</f>
        <v>36.7</v>
      </c>
      <c r="DI132" s="1">
        <f>IF(COUNT(O132,DJ131)=2,O132*0.9+DJ131*0.015,"")</f>
        <v>84158</v>
      </c>
      <c r="DJ132" s="1">
        <f>IF(COUNT(DJ131,I132,O132,DL132,DI132)=5,DJ131+I132+O132-DL132-DI132,"")</f>
        <v>621397</v>
      </c>
      <c r="DK132" s="1">
        <f>IF(COUNT(DK131,DI132,DM132,DR132)=4,DK131+DI132-DM132-DR132,"")</f>
        <v>1071783</v>
      </c>
      <c r="DL132" s="1">
        <f>IF(COUNT(DJ131,BZ132)=2,ROUND(DJ131*BZ132/1000,0),"")</f>
        <v>3237</v>
      </c>
      <c r="DM132" s="1">
        <v>5306.351336</v>
      </c>
      <c r="DO132" s="1">
        <v>5139.648664</v>
      </c>
      <c r="DP132" s="1">
        <v>-4924.648664</v>
      </c>
      <c r="DQ132" s="1">
        <v>39173.1813</v>
      </c>
      <c r="DR132" s="1">
        <f>IF(COUNT(DI131)=1,ROUND(DI131*0.2,0),"")</f>
        <v>215</v>
      </c>
      <c r="DS132" s="1">
        <f>IF(COUNT(DS131,DR132,BZ132)=3,INT(DS131+DR132-(DS131*BZ132/1000)),"")</f>
        <v>12888</v>
      </c>
      <c r="DU132" t="str">
        <v/>
      </c>
    </row>
    <row r="133">
      <c r="A133">
        <v>1961</v>
      </c>
      <c r="B133" t="str">
        <v/>
      </c>
      <c r="C133" s="1">
        <f>A133</f>
        <v>1961</v>
      </c>
      <c r="D133" s="1">
        <v>1823661</v>
      </c>
      <c r="E133" s="1">
        <f>IF(COUNT(D133,D132)=2,(D133-D132),"")</f>
        <v>130481</v>
      </c>
      <c r="F133" s="2">
        <f>IFERROR(E133/D132,"")</f>
        <v>0.07706268677872406</v>
      </c>
      <c r="G133" s="2">
        <f>IFERROR((E133-E132)/E132,"")</f>
        <v>0.6925361905256058</v>
      </c>
      <c r="I133" s="1">
        <v>55040</v>
      </c>
      <c r="J133" s="1">
        <f>IF(COUNT(I125,M133)=2,I125*M133,"")</f>
        <v>42189</v>
      </c>
      <c r="K133" s="2">
        <f>IFERROR((I133-I132)/I132,"")</f>
        <v>0.016004282576191093</v>
      </c>
      <c r="L133" s="2">
        <f>IFERROR(J133/E133,"")</f>
        <v>0.32333443183298716</v>
      </c>
      <c r="M133" s="2">
        <f>IF(COUNT(M132)=1,M132-0.0002,"")</f>
        <v>0.9473223307510946</v>
      </c>
      <c r="N133" s="2">
        <f>IF(COUNT(I125,J133)=2,IFERROR((I125-J133)/I125,""),"")</f>
        <v>0.05267766924890536</v>
      </c>
      <c r="O133" s="1">
        <v>88807</v>
      </c>
      <c r="P133" s="2">
        <f>IFERROR((O133-O132)/O132,"")</f>
        <v>0.827831062445972</v>
      </c>
      <c r="Q133" s="1">
        <f>IF(COUNT(O133,J133)=2,(O133+J133),"")</f>
        <v>130996</v>
      </c>
      <c r="R133" s="2">
        <v>-0.9518466573165031</v>
      </c>
      <c r="S133" s="1">
        <f>IF(COUNT(Q133,E133)=2,(Q133-E133),"")</f>
        <v>515</v>
      </c>
      <c r="T133" s="2">
        <f>IFERROR((U133-U132)/U132,"")</f>
        <v>0.35142522452167124</v>
      </c>
      <c r="U133" s="1">
        <v>10383</v>
      </c>
      <c r="V133" s="2">
        <f>IFERROR(U133/D133,"")</f>
        <v>0.005693492376050154</v>
      </c>
      <c r="W133" s="2">
        <f>IFERROR((X133-X132)/X132,"")</f>
        <v>0.35252104909683163</v>
      </c>
      <c r="X133" s="3">
        <f>IFERROR(O133/U133,"")</f>
        <v>8.553115669844939</v>
      </c>
      <c r="Y133" s="3">
        <f>IFERROR(E133/U133,"")</f>
        <v>12.566791871328132</v>
      </c>
      <c r="Z133" s="3">
        <f>IFERROR(Q133/U133,"")</f>
        <v>12.616392179524222</v>
      </c>
      <c r="AG133" s="2">
        <f>IFERROR((AH133-AH132)/AH132,"")</f>
        <v>0.08150470219435736</v>
      </c>
      <c r="AH133" s="1">
        <v>345</v>
      </c>
      <c r="AO133" s="2">
        <f>IFERROR((AP133-AP132)/AP132,"")</f>
        <v>0.0686128276155977</v>
      </c>
      <c r="AP133" s="1">
        <v>5015</v>
      </c>
      <c r="AU133" s="3">
        <f>IFERROR(AP133/AH133,"")</f>
        <v>14.53623188405797</v>
      </c>
      <c r="AV133" s="1">
        <v>-2.54575569358178</v>
      </c>
      <c r="AW133" s="3">
        <f>IFERROR(D133/AP133,"")</f>
        <v>363.6412761714855</v>
      </c>
      <c r="AX133" s="1">
        <v>-4.717075031754916</v>
      </c>
      <c r="BF133" s="1">
        <v>0</v>
      </c>
      <c r="BG133" s="2">
        <v>0</v>
      </c>
      <c r="BT133" s="1">
        <v>62253</v>
      </c>
      <c r="BV133" s="1">
        <v>135172</v>
      </c>
      <c r="BW133" s="1">
        <v>10399</v>
      </c>
      <c r="BX133" s="1">
        <v>44641</v>
      </c>
      <c r="BY133" s="4">
        <v>32.2</v>
      </c>
      <c r="BZ133" s="4">
        <v>5.68</v>
      </c>
      <c r="CA133" s="1">
        <v>70.3</v>
      </c>
      <c r="CB133" s="5">
        <v>1.0322</v>
      </c>
      <c r="CC133" s="1">
        <v>4.52</v>
      </c>
      <c r="CD133" s="3">
        <v>0.501</v>
      </c>
      <c r="CE133" s="1">
        <v>67</v>
      </c>
      <c r="CF133" s="1">
        <v>3143</v>
      </c>
      <c r="CG133" s="1">
        <v>2324</v>
      </c>
      <c r="CH133" s="1">
        <v>2691</v>
      </c>
      <c r="CI133" s="1">
        <v>452</v>
      </c>
      <c r="CJ133" s="1">
        <v>1872</v>
      </c>
      <c r="CK133" s="1">
        <v>1514551</v>
      </c>
      <c r="CL133" s="1">
        <v>309110</v>
      </c>
      <c r="CM133" s="3">
        <v>518</v>
      </c>
      <c r="CN133" s="1">
        <v>680999</v>
      </c>
      <c r="CO133" s="1">
        <v>5793</v>
      </c>
      <c r="CP133" s="1">
        <v>2.07</v>
      </c>
      <c r="CR133" s="1">
        <v>5068</v>
      </c>
      <c r="CS133" s="1">
        <v>725</v>
      </c>
      <c r="CU133" s="1">
        <v>9072</v>
      </c>
      <c r="CV133" s="1">
        <v>1311</v>
      </c>
      <c r="CW133" s="1">
        <v>31047</v>
      </c>
      <c r="CX133" s="1">
        <v>29828</v>
      </c>
      <c r="CY133" s="1">
        <v>32566</v>
      </c>
      <c r="CZ133" s="1">
        <v>31331</v>
      </c>
      <c r="DA133" s="1">
        <v>28368</v>
      </c>
      <c r="DB133" s="4">
        <v>78.84157741</v>
      </c>
      <c r="DC133" s="4">
        <v>33.8</v>
      </c>
      <c r="DD133" s="4">
        <v>30.8</v>
      </c>
      <c r="DE133" s="4">
        <v>38.7</v>
      </c>
      <c r="DF133" s="4">
        <v>37</v>
      </c>
      <c r="DG133" s="4">
        <v>49.9</v>
      </c>
      <c r="DH133" s="4">
        <f>IF(COUNT(DJ133,D133)=2,IFERROR(DJ133*100/D133,""),"")</f>
        <v>38.7</v>
      </c>
      <c r="DI133" s="1">
        <f>IF(COUNT(O133,DJ132)=2,O133*0.9+DJ132*0.015,"")</f>
        <v>55622</v>
      </c>
      <c r="DJ133" s="1">
        <f>IF(COUNT(DJ132,I133,O133,DL133,DI133)=5,DJ132+I133+O133-DL133-DI133,"")</f>
        <v>705757</v>
      </c>
      <c r="DK133" s="1">
        <f>IF(COUNT(DK132,DI133,DM133,DR133)=4,DK132+DI133-DM133-DR133,"")</f>
        <v>1117904</v>
      </c>
      <c r="DL133" s="1">
        <f>IF(COUNT(DJ132,BZ133)=2,ROUND(DJ132*BZ133/1000,0),"")</f>
        <v>3865</v>
      </c>
      <c r="DM133" s="1">
        <v>5145.636441</v>
      </c>
      <c r="DO133" s="1">
        <v>-4319.636441</v>
      </c>
      <c r="DP133" s="1">
        <v>4548.636441</v>
      </c>
      <c r="DQ133" s="1">
        <v>43721.81774</v>
      </c>
      <c r="DR133" s="1">
        <f>IF(COUNT(DI132)=1,ROUND(DI132*0.2,0),"")</f>
        <v>229</v>
      </c>
      <c r="DS133" s="1">
        <f>IF(COUNT(DS132,DR133,BZ133)=3,INT(DS132+DR133-(DS132*BZ133/1000)),"")</f>
        <v>13043</v>
      </c>
      <c r="DU133" t="str">
        <v/>
      </c>
    </row>
    <row r="134">
      <c r="A134">
        <v>1962</v>
      </c>
      <c r="B134" t="str">
        <v/>
      </c>
      <c r="C134" s="1">
        <f>A134</f>
        <v>1962</v>
      </c>
      <c r="D134" s="1">
        <v>1965786</v>
      </c>
      <c r="E134" s="1">
        <f>IF(COUNT(D134,D133)=2,(D134-D133),"")</f>
        <v>142125</v>
      </c>
      <c r="F134" s="2">
        <f>IFERROR(E134/D133,"")</f>
        <v>0.07793389231880267</v>
      </c>
      <c r="G134" s="2">
        <f>IFERROR((E134-E133)/E133,"")</f>
        <v>0.08923904629792843</v>
      </c>
      <c r="I134" s="1">
        <v>58316</v>
      </c>
      <c r="J134" s="1">
        <f>IF(COUNT(I126,M134)=2,I126*M134,"")</f>
        <v>46365</v>
      </c>
      <c r="K134" s="2">
        <f>IFERROR((I134-I133)/I133,"")</f>
        <v>0.0595203488372093</v>
      </c>
      <c r="L134" s="2">
        <f>IFERROR(J134/E134,"")</f>
        <v>0.3262269129287599</v>
      </c>
      <c r="M134" s="2">
        <f>IF(COUNT(M133)=1,M133-0.0002,"")</f>
        <v>0.9647918097259505</v>
      </c>
      <c r="N134" s="2">
        <f>IF(COUNT(I126,J134)=2,IFERROR((I126-J134)/I126,""),"")</f>
        <v>0.03520819027404957</v>
      </c>
      <c r="O134" s="1">
        <v>115834</v>
      </c>
      <c r="P134" s="2">
        <f>IFERROR((O134-O133)/O133,"")</f>
        <v>0.3043341178060288</v>
      </c>
      <c r="Q134" s="1">
        <f>IF(COUNT(O134,J134)=2,(O134+J134),"")</f>
        <v>162199</v>
      </c>
      <c r="R134" s="2">
        <v>37.97864077669903</v>
      </c>
      <c r="S134" s="1">
        <f>IF(COUNT(Q134,E134)=2,(Q134-E134),"")</f>
        <v>20074</v>
      </c>
      <c r="T134" s="2">
        <f>IFERROR((U134-U133)/U133,"")</f>
        <v>0.13820668400269673</v>
      </c>
      <c r="U134" s="1">
        <v>11818</v>
      </c>
      <c r="V134" s="2">
        <f>IFERROR(U134/D134,"")</f>
        <v>0.006011844626017278</v>
      </c>
      <c r="W134" s="2">
        <f>IFERROR((X134-X133)/X133,"")</f>
        <v>0.14595541929091194</v>
      </c>
      <c r="X134" s="3">
        <f>IFERROR(O134/U134,"")</f>
        <v>9.801489253680826</v>
      </c>
      <c r="Y134" s="3">
        <f>IFERROR(E134/U134,"")</f>
        <v>12.026146556100864</v>
      </c>
      <c r="Z134" s="3">
        <f>IFERROR(Q134/U134,"")</f>
        <v>13.724741919106448</v>
      </c>
      <c r="AG134" s="2">
        <f>IFERROR((AH134-AH133)/AH133,"")</f>
        <v>0.05507246376811594</v>
      </c>
      <c r="AH134" s="1">
        <v>364</v>
      </c>
      <c r="AO134" s="2">
        <f>IFERROR((AP134-AP133)/AP133,"")</f>
        <v>0.04187437686939183</v>
      </c>
      <c r="AP134" s="1">
        <v>5225</v>
      </c>
      <c r="AU134" s="3">
        <f>IFERROR(AP134/AH134,"")</f>
        <v>14.354395604395604</v>
      </c>
      <c r="AV134" s="1">
        <v>-2.3639194139194135</v>
      </c>
      <c r="AW134" s="3">
        <f>IFERROR(D134/AP134,"")</f>
        <v>376.22698564593304</v>
      </c>
      <c r="AX134" s="1">
        <v>7.86863444269261</v>
      </c>
      <c r="BF134" s="1">
        <v>0</v>
      </c>
      <c r="BG134" s="2">
        <v>0</v>
      </c>
      <c r="BT134" s="1">
        <v>72197</v>
      </c>
      <c r="BV134" s="1">
        <v>162741</v>
      </c>
      <c r="BW134" s="1">
        <v>13564</v>
      </c>
      <c r="BX134" s="1">
        <v>44752</v>
      </c>
      <c r="BY134" s="4">
        <v>33.16</v>
      </c>
      <c r="BZ134" s="4">
        <v>5.42</v>
      </c>
      <c r="CA134" s="1">
        <v>70.1</v>
      </c>
      <c r="CB134" s="5">
        <v>1.03316</v>
      </c>
      <c r="CC134" s="1">
        <v>4.64</v>
      </c>
      <c r="CD134" s="3">
        <v>0.5015</v>
      </c>
      <c r="CE134" s="1">
        <v>74</v>
      </c>
      <c r="CF134" s="1">
        <v>3423</v>
      </c>
      <c r="CG134" s="1">
        <v>2334</v>
      </c>
      <c r="CH134" s="1">
        <v>2891</v>
      </c>
      <c r="CI134" s="1">
        <v>532</v>
      </c>
      <c r="CJ134" s="1">
        <v>1802</v>
      </c>
      <c r="CK134" s="1">
        <v>1629965</v>
      </c>
      <c r="CL134" s="1">
        <v>335821</v>
      </c>
      <c r="CM134" s="3">
        <v>515</v>
      </c>
      <c r="CN134" s="1">
        <v>738363</v>
      </c>
      <c r="CO134" s="1">
        <v>5630</v>
      </c>
      <c r="CP134" s="1">
        <v>2.04</v>
      </c>
      <c r="CR134" s="1">
        <v>4919</v>
      </c>
      <c r="CS134" s="1">
        <v>711</v>
      </c>
      <c r="CU134" s="1">
        <v>10313</v>
      </c>
      <c r="CV134" s="1">
        <v>1505</v>
      </c>
      <c r="CW134" s="1">
        <v>42289</v>
      </c>
      <c r="CX134" s="1">
        <v>32588</v>
      </c>
      <c r="CY134" s="1">
        <v>31368</v>
      </c>
      <c r="CZ134" s="1">
        <v>34106</v>
      </c>
      <c r="DA134" s="1">
        <v>32872</v>
      </c>
      <c r="DB134" s="4">
        <v>71.22821903</v>
      </c>
      <c r="DC134" s="4">
        <v>34</v>
      </c>
      <c r="DD134" s="4">
        <v>30.1</v>
      </c>
      <c r="DE134" s="4">
        <v>39</v>
      </c>
      <c r="DF134" s="4">
        <v>32.2</v>
      </c>
      <c r="DG134" s="4">
        <v>51.4</v>
      </c>
      <c r="DH134" s="4">
        <f>IF(COUNT(DJ134,D134)=2,IFERROR(DJ134*100/D134,""),"")</f>
        <v>39</v>
      </c>
      <c r="DI134" s="1">
        <f>IF(COUNT(O134,DJ133)=2,O134*0.9+DJ133*0.015,"")</f>
        <v>109245</v>
      </c>
      <c r="DJ134" s="1">
        <f>IF(COUNT(DJ133,I134,O134,DL134,DI134)=5,DJ133+I134+O134-DL134-DI134,"")</f>
        <v>766657</v>
      </c>
      <c r="DK134" s="1">
        <f>IF(COUNT(DK133,DI134,DM134,DR134)=4,DK133+DI134-DM134-DR134,"")</f>
        <v>1199129</v>
      </c>
      <c r="DL134" s="1">
        <f>IF(COUNT(DJ133,BZ134)=2,ROUND(DJ133*BZ134/1000,0),"")</f>
        <v>4005</v>
      </c>
      <c r="DM134" s="1">
        <v>5025.660893</v>
      </c>
      <c r="DO134" s="1">
        <v>11585.33911</v>
      </c>
      <c r="DP134" s="1">
        <v>-11339.33911</v>
      </c>
      <c r="DQ134" s="1">
        <v>32382.47863</v>
      </c>
      <c r="DR134" s="1">
        <f>IF(COUNT(DI133)=1,ROUND(DI133*0.2,0),"")</f>
        <v>246</v>
      </c>
      <c r="DS134" s="1">
        <f>IF(COUNT(DS133,DR134,BZ134)=3,INT(DS133+DR134-(DS133*BZ134/1000)),"")</f>
        <v>13218</v>
      </c>
      <c r="DU134" t="str">
        <v/>
      </c>
    </row>
    <row r="135">
      <c r="A135">
        <v>1963</v>
      </c>
      <c r="B135" t="str">
        <v/>
      </c>
      <c r="C135" s="1">
        <f>A135</f>
        <v>1963</v>
      </c>
      <c r="D135" s="1">
        <v>2117451</v>
      </c>
      <c r="E135" s="1">
        <f>IF(COUNT(D135,D134)=2,(D135-D134),"")</f>
        <v>151665</v>
      </c>
      <c r="F135" s="2">
        <f>IFERROR(E135/D134,"")</f>
        <v>0.0771523451688027</v>
      </c>
      <c r="G135" s="2">
        <f>IFERROR((E135-E134)/E134,"")</f>
        <v>0.06712401055408972</v>
      </c>
      <c r="I135" s="1">
        <v>56205</v>
      </c>
      <c r="J135" s="1">
        <f>IF(COUNT(I127,M135)=2,I127*M135,"")</f>
        <v>46907</v>
      </c>
      <c r="K135" s="2">
        <f>IFERROR((I135-I134)/I134,"")</f>
        <v>-0.036199327800260646</v>
      </c>
      <c r="L135" s="2">
        <f>IFERROR(J135/E135,"")</f>
        <v>0.3092803217617776</v>
      </c>
      <c r="M135" s="2">
        <f>IF(COUNT(M134)=1,M134-0.0002,"")</f>
        <v>0.9687325747093203</v>
      </c>
      <c r="N135" s="2">
        <f>IF(COUNT(I127,J135)=2,IFERROR((I127-J135)/I127,""),"")</f>
        <v>0.03126742529067966</v>
      </c>
      <c r="O135" s="1">
        <v>105210</v>
      </c>
      <c r="P135" s="2">
        <f>IFERROR((O135-O134)/O134,"")</f>
        <v>-0.09171745774125041</v>
      </c>
      <c r="Q135" s="1">
        <f>IF(COUNT(O135,J135)=2,(O135+J135),"")</f>
        <v>152117</v>
      </c>
      <c r="R135" s="2">
        <v>-0.9774833117465378</v>
      </c>
      <c r="S135" s="1">
        <f>IF(COUNT(Q135,E135)=2,(Q135-E135),"")</f>
        <v>452</v>
      </c>
      <c r="T135" s="2">
        <f>IFERROR((U135-U134)/U134,"")</f>
        <v>-0.013961753257742427</v>
      </c>
      <c r="U135" s="1">
        <v>11653</v>
      </c>
      <c r="V135" s="2">
        <f>IFERROR(U135/D135,"")</f>
        <v>0.005503315070809194</v>
      </c>
      <c r="W135" s="2">
        <f>IFERROR((X135-X134)/X134,"")</f>
        <v>-0.07885668202060397</v>
      </c>
      <c r="X135" s="3">
        <f>IFERROR(O135/U135,"")</f>
        <v>9.02857633227495</v>
      </c>
      <c r="Y135" s="3">
        <f>IFERROR(E135/U135,"")</f>
        <v>13.015103406848022</v>
      </c>
      <c r="Z135" s="3">
        <f>IFERROR(Q135/U135,"")</f>
        <v>13.053891701707714</v>
      </c>
      <c r="AG135" s="2">
        <f>IFERROR((AH135-AH134)/AH134,"")</f>
        <v>0.06868131868131869</v>
      </c>
      <c r="AH135" s="1">
        <v>389</v>
      </c>
      <c r="AO135" s="2">
        <f>IFERROR((AP135-AP134)/AP134,"")</f>
        <v>0.03291866028708134</v>
      </c>
      <c r="AP135" s="1">
        <v>5397</v>
      </c>
      <c r="AU135" s="3">
        <f>IFERROR(AP135/AH135,"")</f>
        <v>13.874035989717223</v>
      </c>
      <c r="AV135" s="1">
        <v>-1.8835597992410325</v>
      </c>
      <c r="AW135" s="3">
        <f>IFERROR(D135/AP135,"")</f>
        <v>392.33852140077823</v>
      </c>
      <c r="AX135" s="1">
        <v>23.980170197537802</v>
      </c>
      <c r="BF135" s="1">
        <v>0</v>
      </c>
      <c r="BG135" s="2">
        <v>0</v>
      </c>
      <c r="BT135" s="1">
        <v>81412</v>
      </c>
      <c r="BV135" s="1">
        <v>154850</v>
      </c>
      <c r="BW135" s="1">
        <v>12320</v>
      </c>
      <c r="BX135" s="1">
        <v>43885</v>
      </c>
      <c r="BY135" s="4">
        <v>34.56</v>
      </c>
      <c r="BZ135" s="4">
        <v>5.09</v>
      </c>
      <c r="CA135" s="1">
        <v>70</v>
      </c>
      <c r="CB135" s="5">
        <v>1.03456</v>
      </c>
      <c r="CC135" s="1">
        <v>4.82</v>
      </c>
      <c r="CD135" s="3">
        <v>0.5021</v>
      </c>
      <c r="CE135" s="1">
        <v>77</v>
      </c>
      <c r="CF135" s="1">
        <v>3615</v>
      </c>
      <c r="CG135" s="1">
        <v>2348</v>
      </c>
      <c r="CH135" s="1">
        <v>3049</v>
      </c>
      <c r="CI135" s="1">
        <v>566</v>
      </c>
      <c r="CJ135" s="1">
        <v>1782</v>
      </c>
      <c r="CK135" s="1">
        <v>1736567</v>
      </c>
      <c r="CL135" s="1">
        <v>380884</v>
      </c>
      <c r="CM135" s="3">
        <v>520</v>
      </c>
      <c r="CN135" s="1">
        <v>758335</v>
      </c>
      <c r="CO135" s="1">
        <v>5781</v>
      </c>
      <c r="CP135" s="1">
        <v>1.95</v>
      </c>
      <c r="CR135" s="1">
        <v>5045</v>
      </c>
      <c r="CS135" s="1">
        <v>736</v>
      </c>
      <c r="CU135" s="1">
        <v>10157</v>
      </c>
      <c r="CV135" s="1">
        <v>1496</v>
      </c>
      <c r="CW135" s="1">
        <v>41574</v>
      </c>
      <c r="CX135" s="1">
        <v>43688</v>
      </c>
      <c r="CY135" s="1">
        <v>33987</v>
      </c>
      <c r="CZ135" s="1">
        <v>32768</v>
      </c>
      <c r="DA135" s="1">
        <v>35506</v>
      </c>
      <c r="DB135" s="4">
        <v>62.19676212</v>
      </c>
      <c r="DC135" s="4">
        <v>33.7</v>
      </c>
      <c r="DD135" s="4">
        <v>30.2</v>
      </c>
      <c r="DE135" s="4">
        <v>37.1</v>
      </c>
      <c r="DF135" s="4">
        <v>29.6</v>
      </c>
      <c r="DG135" s="4">
        <v>53.6</v>
      </c>
      <c r="DH135" s="4">
        <f>IF(COUNT(DJ135,D135)=2,IFERROR(DJ135*100/D135,""),"")</f>
        <v>37.1</v>
      </c>
      <c r="DI135" s="1">
        <f>IF(COUNT(O135,DJ134)=2,O135*0.9+DJ134*0.015,"")</f>
        <v>138643</v>
      </c>
      <c r="DJ135" s="1">
        <f>IF(COUNT(DJ134,I135,O135,DL135,DI135)=5,DJ134+I135+O135-DL135-DI135,"")</f>
        <v>785574</v>
      </c>
      <c r="DK135" s="1">
        <f>IF(COUNT(DK134,DI135,DM135,DR135)=4,DK134+DI135-DM135-DR135,"")</f>
        <v>1331877</v>
      </c>
      <c r="DL135" s="1">
        <f>IF(COUNT(DJ134,BZ135)=2,ROUND(DJ134*BZ135/1000,0),"")</f>
        <v>3855</v>
      </c>
      <c r="DM135" s="1">
        <v>5295.966449</v>
      </c>
      <c r="DO135" s="1">
        <v>-5965.966449</v>
      </c>
      <c r="DP135" s="1">
        <v>6230.966449</v>
      </c>
      <c r="DQ135" s="1">
        <v>38613.44508</v>
      </c>
      <c r="DR135" s="1">
        <f>IF(COUNT(DI134)=1,ROUND(DI134*0.2,0),"")</f>
        <v>265</v>
      </c>
      <c r="DS135" s="1">
        <f>IF(COUNT(DS134,DR135,BZ135)=3,INT(DS134+DR135-(DS134*BZ135/1000)),"")</f>
        <v>13415</v>
      </c>
      <c r="DU135" t="str">
        <v/>
      </c>
    </row>
    <row r="136">
      <c r="A136">
        <v>1964</v>
      </c>
      <c r="B136" t="str">
        <v/>
      </c>
      <c r="C136" s="1">
        <f>A136</f>
        <v>1964</v>
      </c>
      <c r="D136" s="1">
        <v>2234916</v>
      </c>
      <c r="E136" s="1">
        <f>IF(COUNT(D136,D135)=2,(D136-D135),"")</f>
        <v>117465</v>
      </c>
      <c r="F136" s="2">
        <f>IFERROR(E136/D135,"")</f>
        <v>0.055474719367768134</v>
      </c>
      <c r="G136" s="2">
        <f>IFERROR((E136-E135)/E135,"")</f>
        <v>-0.225496983483335</v>
      </c>
      <c r="I136" s="1">
        <v>56597</v>
      </c>
      <c r="J136" s="1">
        <f>IF(COUNT(I128,M136)=2,I128*M136,"")</f>
        <v>49640</v>
      </c>
      <c r="K136" s="2">
        <f>IFERROR((I136-I135)/I135,"")</f>
        <v>0.006974468463659816</v>
      </c>
      <c r="L136" s="2">
        <f>IFERROR(J136/E136,"")</f>
        <v>0.4225939641595369</v>
      </c>
      <c r="M136" s="2">
        <f>IF(COUNT(M135)=1,M135-0.0002,"")</f>
        <v>0.9955676781452438</v>
      </c>
      <c r="N136" s="2">
        <f>IF(COUNT(I128,J136)=2,IFERROR((I128-J136)/I128,""),"")</f>
        <v>0.004432321854756222</v>
      </c>
      <c r="O136" s="1">
        <v>93483</v>
      </c>
      <c r="P136" s="2">
        <f>IFERROR((O136-O135)/O135,"")</f>
        <v>-0.11146278870829769</v>
      </c>
      <c r="Q136" s="1">
        <f>IF(COUNT(O136,J136)=2,(O136+J136),"")</f>
        <v>143123</v>
      </c>
      <c r="R136" s="2">
        <v>55.76548672566372</v>
      </c>
      <c r="S136" s="1">
        <f>IF(COUNT(Q136,E136)=2,(Q136-E136),"")</f>
        <v>25658</v>
      </c>
      <c r="T136" s="2">
        <f>IFERROR((U136-U135)/U135,"")</f>
        <v>-0.024199776881489745</v>
      </c>
      <c r="U136" s="1">
        <v>11371</v>
      </c>
      <c r="V136" s="2">
        <f>IFERROR(U136/D136,"")</f>
        <v>0.005087886972038323</v>
      </c>
      <c r="W136" s="2">
        <f>IFERROR((X136-X135)/X135,"")</f>
        <v>-0.08942712838077495</v>
      </c>
      <c r="X136" s="3">
        <f>IFERROR(O136/U136,"")</f>
        <v>8.221176677512972</v>
      </c>
      <c r="Y136" s="3">
        <f>IFERROR(E136/U136,"")</f>
        <v>10.330226013543223</v>
      </c>
      <c r="Z136" s="3">
        <f>IFERROR(Q136/U136,"")</f>
        <v>12.586667839240173</v>
      </c>
      <c r="AG136" s="2">
        <f>IFERROR((AH136-AH135)/AH135,"")</f>
        <v>0.028277634961439587</v>
      </c>
      <c r="AH136" s="1">
        <v>400</v>
      </c>
      <c r="AO136" s="2">
        <f>IFERROR((AP136-AP135)/AP135,"")</f>
        <v>0.06818602927552343</v>
      </c>
      <c r="AP136" s="1">
        <v>5765</v>
      </c>
      <c r="AU136" s="3">
        <f>IFERROR(AP136/AH136,"")</f>
        <v>14.4125</v>
      </c>
      <c r="AV136" s="1">
        <v>-2.422023809523809</v>
      </c>
      <c r="AW136" s="3">
        <f>IFERROR(D136/AP136,"")</f>
        <v>387.66973113616655</v>
      </c>
      <c r="AX136" s="1">
        <v>19.311379932926116</v>
      </c>
      <c r="BF136" s="1">
        <v>0</v>
      </c>
      <c r="BG136" s="2">
        <v>0</v>
      </c>
      <c r="BT136" s="1">
        <v>91236</v>
      </c>
      <c r="BV136" s="1">
        <v>142577</v>
      </c>
      <c r="BW136" s="1">
        <v>10946</v>
      </c>
      <c r="BX136" s="1">
        <v>45651</v>
      </c>
      <c r="BY136" s="4">
        <v>30.14</v>
      </c>
      <c r="BZ136" s="4">
        <v>5.17</v>
      </c>
      <c r="CA136" s="1">
        <v>70.3</v>
      </c>
      <c r="CB136" s="5">
        <v>1.03014</v>
      </c>
      <c r="CC136" s="1">
        <v>4.22</v>
      </c>
      <c r="CD136" s="3">
        <v>0.5026</v>
      </c>
      <c r="CE136" s="1">
        <v>79</v>
      </c>
      <c r="CF136" s="1">
        <v>3749</v>
      </c>
      <c r="CG136" s="1">
        <v>2605</v>
      </c>
      <c r="CH136" s="1">
        <v>3160</v>
      </c>
      <c r="CI136" s="1">
        <v>589</v>
      </c>
      <c r="CJ136" s="1">
        <v>2016</v>
      </c>
      <c r="CK136" s="1">
        <v>1801571</v>
      </c>
      <c r="CL136" s="1">
        <v>433345</v>
      </c>
      <c r="CM136" s="3">
        <v>520</v>
      </c>
      <c r="CN136" s="1">
        <v>807659</v>
      </c>
      <c r="CO136" s="1">
        <v>5886</v>
      </c>
      <c r="CP136" s="1">
        <v>1.84</v>
      </c>
      <c r="CR136" s="1">
        <v>5130</v>
      </c>
      <c r="CS136" s="1">
        <v>756</v>
      </c>
      <c r="CU136" s="1">
        <v>9898</v>
      </c>
      <c r="CV136" s="1">
        <v>1473</v>
      </c>
      <c r="CW136" s="1">
        <v>44424</v>
      </c>
      <c r="CX136" s="1">
        <v>42817</v>
      </c>
      <c r="CY136" s="1">
        <v>44931</v>
      </c>
      <c r="CZ136" s="1">
        <v>35230</v>
      </c>
      <c r="DA136" s="1">
        <v>34011</v>
      </c>
      <c r="DB136" s="4">
        <v>69.60036774</v>
      </c>
      <c r="DC136" s="4">
        <v>33.7</v>
      </c>
      <c r="DD136" s="4">
        <v>30</v>
      </c>
      <c r="DE136" s="4">
        <v>37.1</v>
      </c>
      <c r="DF136" s="4">
        <v>29.7</v>
      </c>
      <c r="DG136" s="4">
        <v>54.5</v>
      </c>
      <c r="DH136" s="4">
        <f>IF(COUNT(DJ136,D136)=2,IFERROR(DJ136*100/D136,""),"")</f>
        <v>37.1</v>
      </c>
      <c r="DI136" s="1">
        <f>IF(COUNT(O136,DJ135)=2,O136*0.9+DJ135*0.015,"")</f>
        <v>102326</v>
      </c>
      <c r="DJ136" s="1">
        <f>IF(COUNT(DJ135,I136,O136,DL136,DI136)=5,DJ135+I136+O136-DL136-DI136,"")</f>
        <v>829154</v>
      </c>
      <c r="DK136" s="1">
        <f>IF(COUNT(DK135,DI136,DM136,DR136)=4,DK135+DI136-DM136-DR136,"")</f>
        <v>1405762</v>
      </c>
      <c r="DL136" s="1">
        <f>IF(COUNT(DJ135,BZ136)=2,ROUND(DJ135*BZ136/1000,0),"")</f>
        <v>4174</v>
      </c>
      <c r="DM136" s="1">
        <v>4875.172364</v>
      </c>
      <c r="DO136" s="1">
        <v>16062.82764</v>
      </c>
      <c r="DP136" s="1">
        <v>-15779.82764</v>
      </c>
      <c r="DQ136" s="1">
        <v>22833.61744</v>
      </c>
      <c r="DR136" s="1">
        <f>IF(COUNT(DI135)=1,ROUND(DI135*0.2,0),"")</f>
        <v>283</v>
      </c>
      <c r="DS136" s="1">
        <f>IF(COUNT(DS135,DR136,BZ136)=3,INT(DS135+DR136-(DS135*BZ136/1000)),"")</f>
        <v>13628</v>
      </c>
      <c r="DU136" t="str">
        <v/>
      </c>
    </row>
    <row r="137">
      <c r="A137">
        <v>1965</v>
      </c>
      <c r="B137" t="str">
        <v/>
      </c>
      <c r="C137" s="1">
        <f>A137</f>
        <v>1965</v>
      </c>
      <c r="D137" s="1">
        <v>2395932</v>
      </c>
      <c r="E137" s="1">
        <f>IF(COUNT(D137,D136)=2,(D137-D136),"")</f>
        <v>161016</v>
      </c>
      <c r="F137" s="2">
        <f>IFERROR(E137/D136,"")</f>
        <v>0.07204566077651241</v>
      </c>
      <c r="G137" s="2">
        <f>IFERROR((E137-E136)/E136,"")</f>
        <v>0.3707572468394841</v>
      </c>
      <c r="I137" s="1">
        <v>61216</v>
      </c>
      <c r="J137" s="1">
        <f>IF(COUNT(I129,M137)=2,I129*M137,"")</f>
        <v>49094</v>
      </c>
      <c r="K137" s="2">
        <f>IFERROR((I137-I136)/I136,"")</f>
        <v>0.08161209958124989</v>
      </c>
      <c r="L137" s="2">
        <f>IFERROR(J137/E137,"")</f>
        <v>0.30490137626074426</v>
      </c>
      <c r="M137" s="2">
        <f>IF(COUNT(M136)=1,M136-0.0002,"")</f>
        <v>0.9617976647598151</v>
      </c>
      <c r="N137" s="2">
        <f>IF(COUNT(I129,J137)=2,IFERROR((I129-J137)/I129,""),"")</f>
        <v>0.03820233524018494</v>
      </c>
      <c r="O137" s="1">
        <v>82455</v>
      </c>
      <c r="P137" s="2">
        <f>IFERROR((O137-O136)/O136,"")</f>
        <v>-0.11796797278649594</v>
      </c>
      <c r="Q137" s="1">
        <f>IF(COUNT(O137,J137)=2,(O137+J137),"")</f>
        <v>131549</v>
      </c>
      <c r="R137" s="2">
        <v>-2.148452724296516</v>
      </c>
      <c r="S137" s="1">
        <f>IF(COUNT(Q137,E137)=2,(Q137-E137),"")</f>
        <v>-29467</v>
      </c>
      <c r="T137" s="2">
        <f>IFERROR((U137-U136)/U136,"")</f>
        <v>0.06481400052765808</v>
      </c>
      <c r="U137" s="1">
        <v>12108</v>
      </c>
      <c r="V137" s="2">
        <f>IFERROR(U137/D137,"")</f>
        <v>0.005053565794020865</v>
      </c>
      <c r="W137" s="2">
        <f>IFERROR((X137-X136)/X136,"")</f>
        <v>-0.1716562453382264</v>
      </c>
      <c r="X137" s="3">
        <f>IFERROR(O137/U137,"")</f>
        <v>6.8099603567889</v>
      </c>
      <c r="Y137" s="3">
        <f>IFERROR(E137/U137,"")</f>
        <v>13.298315163528246</v>
      </c>
      <c r="Z137" s="3">
        <f>IFERROR(Q137/U137,"")</f>
        <v>10.864634952097786</v>
      </c>
      <c r="AG137" s="2">
        <f>IFERROR((AH137-AH136)/AH136,"")</f>
        <v>0.03</v>
      </c>
      <c r="AH137" s="1">
        <v>412</v>
      </c>
      <c r="AO137" s="2">
        <f>IFERROR((AP137-AP136)/AP136,"")</f>
        <v>0.046660884648742414</v>
      </c>
      <c r="AP137" s="1">
        <v>6034</v>
      </c>
      <c r="AU137" s="3">
        <f>IFERROR(AP137/AH137,"")</f>
        <v>14.645631067961165</v>
      </c>
      <c r="AV137" s="1">
        <v>-2.655154877484975</v>
      </c>
      <c r="AW137" s="3">
        <f>IFERROR(D137/AP137,"")</f>
        <v>397.0719257540603</v>
      </c>
      <c r="AX137" s="1">
        <v>28.713574550819885</v>
      </c>
      <c r="BF137" s="1">
        <v>0</v>
      </c>
      <c r="BG137" s="2">
        <v>0</v>
      </c>
      <c r="BT137" s="1">
        <v>97314</v>
      </c>
      <c r="BV137" s="1">
        <v>131868</v>
      </c>
      <c r="BW137" s="1">
        <v>9655</v>
      </c>
      <c r="BX137" s="1">
        <v>51561</v>
      </c>
      <c r="BY137" s="4">
        <v>27.23</v>
      </c>
      <c r="BZ137" s="4">
        <v>5.17</v>
      </c>
      <c r="CA137" s="1">
        <v>70.25</v>
      </c>
      <c r="CB137" s="5">
        <v>1.02723</v>
      </c>
      <c r="CC137" s="1">
        <v>3.8</v>
      </c>
      <c r="CD137" s="3">
        <v>0.5032</v>
      </c>
      <c r="CE137" s="1">
        <v>76</v>
      </c>
      <c r="CF137" s="1">
        <v>3897</v>
      </c>
      <c r="CG137" s="1">
        <v>2733</v>
      </c>
      <c r="CH137" s="1">
        <v>3301</v>
      </c>
      <c r="CI137" s="1">
        <v>596</v>
      </c>
      <c r="CJ137" s="1">
        <v>2137</v>
      </c>
      <c r="CK137" s="1">
        <v>1977418</v>
      </c>
      <c r="CL137" s="1">
        <v>418514</v>
      </c>
      <c r="CM137" s="3">
        <v>548</v>
      </c>
      <c r="CN137" s="1">
        <v>825455</v>
      </c>
      <c r="CO137" s="1">
        <v>7139</v>
      </c>
      <c r="CP137" s="1">
        <v>1.67</v>
      </c>
      <c r="CR137" s="1">
        <v>6214</v>
      </c>
      <c r="CS137" s="1">
        <v>925</v>
      </c>
      <c r="CU137" s="1">
        <v>10526</v>
      </c>
      <c r="CV137" s="1">
        <v>1582</v>
      </c>
      <c r="CW137" s="1">
        <v>46065</v>
      </c>
      <c r="CX137" s="1">
        <v>45520</v>
      </c>
      <c r="CY137" s="1">
        <v>43914</v>
      </c>
      <c r="CZ137" s="1">
        <v>46028</v>
      </c>
      <c r="DA137" s="1">
        <v>36327</v>
      </c>
      <c r="DB137" s="4">
        <v>81.77925687</v>
      </c>
      <c r="DC137" s="4">
        <v>31.9</v>
      </c>
      <c r="DD137" s="4">
        <v>28.1</v>
      </c>
      <c r="DE137" s="4">
        <v>35.7</v>
      </c>
      <c r="DF137" s="4">
        <v>35.6</v>
      </c>
      <c r="DG137" s="4">
        <v>53.6</v>
      </c>
      <c r="DH137" s="4">
        <f>IF(COUNT(DJ137,D137)=2,IFERROR(DJ137*100/D137,""),"")</f>
        <v>35.7</v>
      </c>
      <c r="DI137" s="1">
        <f>IF(COUNT(O137,DJ136)=2,O137*0.9+DJ136*0.015,"")</f>
        <v>113203</v>
      </c>
      <c r="DJ137" s="1">
        <f>IF(COUNT(DJ136,I137,O137,DL137,DI137)=5,DJ136+I137+O137-DL137-DI137,"")</f>
        <v>855348</v>
      </c>
      <c r="DK137" s="1">
        <f>IF(COUNT(DK136,DI137,DM137,DR137)=4,DK136+DI137-DM137-DR137,"")</f>
        <v>1540584</v>
      </c>
      <c r="DL137" s="1">
        <f>IF(COUNT(DJ136,BZ137)=2,ROUND(DJ136*BZ137/1000,0),"")</f>
        <v>4274</v>
      </c>
      <c r="DM137" s="1">
        <v>4790.173107</v>
      </c>
      <c r="DO137" s="1">
        <v>-38212.17311</v>
      </c>
      <c r="DP137" s="1">
        <v>38513.17311</v>
      </c>
      <c r="DQ137" s="1">
        <v>61346.79055</v>
      </c>
      <c r="DR137" s="1">
        <f>IF(COUNT(DI136)=1,ROUND(DI136*0.2,0),"")</f>
        <v>301</v>
      </c>
      <c r="DS137" s="1">
        <f>IF(COUNT(DS136,DR137,BZ137)=3,INT(DS136+DR137-(DS136*BZ137/1000)),"")</f>
        <v>13858</v>
      </c>
      <c r="DU137" t="str">
        <v/>
      </c>
    </row>
    <row r="138">
      <c r="A138">
        <v>1966</v>
      </c>
      <c r="B138" t="str">
        <v/>
      </c>
      <c r="C138" s="1">
        <f>A138</f>
        <v>1966</v>
      </c>
      <c r="D138" s="1">
        <v>2480899</v>
      </c>
      <c r="E138" s="1">
        <f>IF(COUNT(D138,D137)=2,(D138-D137),"")</f>
        <v>84967</v>
      </c>
      <c r="F138" s="2">
        <f>IFERROR(E138/D137,"")</f>
        <v>0.03546302649657837</v>
      </c>
      <c r="G138" s="2">
        <f>IFERROR((E138-E137)/E137,"")</f>
        <v>-0.4723070999155363</v>
      </c>
      <c r="I138" s="1">
        <v>50824</v>
      </c>
      <c r="J138" s="1">
        <f>IF(COUNT(I130,M138)=2,I130*M138,"")</f>
        <v>49413</v>
      </c>
      <c r="K138" s="2">
        <f>IFERROR((I138-I137)/I137,"")</f>
        <v>-0.1697595399895452</v>
      </c>
      <c r="L138" s="2">
        <f>IFERROR(J138/E138,"")</f>
        <v>0.5815551920157237</v>
      </c>
      <c r="M138" s="2">
        <f>IF(COUNT(M137)=1,M137-0.0002,"")</f>
        <v>0.9343481138318994</v>
      </c>
      <c r="N138" s="2">
        <f>IF(COUNT(I130,J138)=2,IFERROR((I130-J138)/I130,""),"")</f>
        <v>0.0656518861681006</v>
      </c>
      <c r="O138" s="1">
        <v>68843</v>
      </c>
      <c r="P138" s="2">
        <f>IFERROR((O138-O137)/O137,"")</f>
        <v>-0.16508398520405068</v>
      </c>
      <c r="Q138" s="1">
        <f>IF(COUNT(O138,J138)=2,(O138+J138),"")</f>
        <v>118256</v>
      </c>
      <c r="R138" s="2">
        <v>-2.1297044151084266</v>
      </c>
      <c r="S138" s="1">
        <f>IF(COUNT(Q138,E138)=2,(Q138-E138),"")</f>
        <v>33289</v>
      </c>
      <c r="T138" s="2">
        <f>IFERROR((U138-U137)/U137,"")</f>
        <v>-0.02345556656755864</v>
      </c>
      <c r="U138" s="1">
        <v>11824</v>
      </c>
      <c r="V138" s="2">
        <f>IFERROR(U138/D138,"")</f>
        <v>0.004766014255316319</v>
      </c>
      <c r="W138" s="2">
        <f>IFERROR((X138-X137)/X137,"")</f>
        <v>-0.1450301837661237</v>
      </c>
      <c r="X138" s="3">
        <f>IFERROR(O138/U138,"")</f>
        <v>5.822310554803789</v>
      </c>
      <c r="Y138" s="3">
        <f>IFERROR(E138/U138,"")</f>
        <v>7.185977672530447</v>
      </c>
      <c r="Z138" s="3">
        <f>IFERROR(Q138/U138,"")</f>
        <v>10.001353179972936</v>
      </c>
      <c r="AG138" s="2">
        <f>IFERROR((AH138-AH137)/AH137,"")</f>
        <v>0.03155339805825243</v>
      </c>
      <c r="AH138" s="1">
        <v>425</v>
      </c>
      <c r="AO138" s="2">
        <f>IFERROR((AP138-AP137)/AP137,"")</f>
        <v>0.006794829300629765</v>
      </c>
      <c r="AP138" s="1">
        <v>6075</v>
      </c>
      <c r="AU138" s="3">
        <f>IFERROR(AP138/AH138,"")</f>
        <v>14.294117647058824</v>
      </c>
      <c r="AV138" s="1">
        <v>-2.3036414565826338</v>
      </c>
      <c r="AW138" s="3">
        <f>IFERROR(D138/AP138,"")</f>
        <v>408.3784362139918</v>
      </c>
      <c r="AX138" s="1">
        <v>40.02008501075136</v>
      </c>
      <c r="BF138" s="1">
        <v>0</v>
      </c>
      <c r="BG138" s="2">
        <v>0</v>
      </c>
      <c r="BT138" s="1">
        <v>103500</v>
      </c>
      <c r="BV138" s="1">
        <v>117116</v>
      </c>
      <c r="BW138" s="1">
        <v>8061</v>
      </c>
      <c r="BX138" s="1">
        <v>42763</v>
      </c>
      <c r="BY138" s="4">
        <v>25.23</v>
      </c>
      <c r="BZ138" s="4">
        <v>5.07</v>
      </c>
      <c r="CA138" s="1">
        <v>70.25</v>
      </c>
      <c r="CB138" s="5">
        <v>1.02523</v>
      </c>
      <c r="CC138" s="1">
        <v>3.52</v>
      </c>
      <c r="CD138" s="3">
        <v>0.5038</v>
      </c>
      <c r="CE138" s="1">
        <v>75</v>
      </c>
      <c r="CF138" s="1">
        <v>4022</v>
      </c>
      <c r="CG138" s="1">
        <v>2666</v>
      </c>
      <c r="CH138" s="1">
        <v>3409</v>
      </c>
      <c r="CI138" s="1">
        <v>613</v>
      </c>
      <c r="CJ138" s="1">
        <v>2053</v>
      </c>
      <c r="CK138" s="1">
        <v>2032359</v>
      </c>
      <c r="CL138" s="1">
        <v>448540</v>
      </c>
      <c r="CM138" s="3">
        <v>545</v>
      </c>
      <c r="CN138" s="1">
        <v>847861</v>
      </c>
      <c r="CO138" s="1">
        <v>7021</v>
      </c>
      <c r="CP138" s="1">
        <v>1.67</v>
      </c>
      <c r="CR138" s="1">
        <v>6104</v>
      </c>
      <c r="CS138" s="1">
        <v>917</v>
      </c>
      <c r="CU138" s="1">
        <v>10266</v>
      </c>
      <c r="CV138" s="1">
        <v>1558</v>
      </c>
      <c r="CW138" s="1">
        <v>48733</v>
      </c>
      <c r="CX138" s="1">
        <v>46980</v>
      </c>
      <c r="CY138" s="1">
        <v>46436</v>
      </c>
      <c r="CZ138" s="1">
        <v>44829</v>
      </c>
      <c r="DA138" s="1">
        <v>46944</v>
      </c>
      <c r="DB138" s="4">
        <v>69.50934632</v>
      </c>
      <c r="DC138" s="4">
        <v>32.1</v>
      </c>
      <c r="DD138" s="4">
        <v>28.2</v>
      </c>
      <c r="DE138" s="4">
        <v>34.8</v>
      </c>
      <c r="DF138" s="4">
        <v>29.5</v>
      </c>
      <c r="DG138" s="4">
        <v>55.4</v>
      </c>
      <c r="DH138" s="4">
        <f>IF(COUNT(DJ138,D138)=2,IFERROR(DJ138*100/D138,""),"")</f>
        <v>34.8</v>
      </c>
      <c r="DI138" s="1">
        <f>IF(COUNT(O138,DJ137)=2,O138*0.9+DJ137*0.015,"")</f>
        <v>107360</v>
      </c>
      <c r="DJ138" s="1">
        <f>IF(COUNT(DJ137,I138,O138,DL138,DI138)=5,DJ137+I138+O138-DL138-DI138,"")</f>
        <v>863353</v>
      </c>
      <c r="DK138" s="1">
        <f>IF(COUNT(DK137,DI138,DM138,DR138)=4,DK137+DI138-DM138-DR138,"")</f>
        <v>1617546</v>
      </c>
      <c r="DL138" s="1">
        <f>IF(COUNT(DJ137,BZ138)=2,ROUND(DJ137*BZ138/1000,0),"")</f>
        <v>4302</v>
      </c>
      <c r="DM138" s="1">
        <v>4646.969642</v>
      </c>
      <c r="DO138" s="1">
        <v>23200.03036</v>
      </c>
      <c r="DP138" s="1">
        <v>-22883.03036</v>
      </c>
      <c r="DQ138" s="1">
        <v>38463.76019</v>
      </c>
      <c r="DR138" s="1">
        <f>IF(COUNT(DI137)=1,ROUND(DI137*0.2,0),"")</f>
        <v>317</v>
      </c>
      <c r="DS138" s="1">
        <f>IF(COUNT(DS137,DR138,BZ138)=3,INT(DS137+DR138-(DS137*BZ138/1000)),"")</f>
        <v>14104</v>
      </c>
      <c r="DU138" t="str">
        <v/>
      </c>
    </row>
    <row r="139">
      <c r="A139">
        <v>1967</v>
      </c>
      <c r="B139" t="str">
        <v/>
      </c>
      <c r="C139" s="1">
        <f>A139</f>
        <v>1967</v>
      </c>
      <c r="D139" s="1">
        <v>2614340</v>
      </c>
      <c r="E139" s="1">
        <f>IF(COUNT(D139,D138)=2,(D139-D138),"")</f>
        <v>133441</v>
      </c>
      <c r="F139" s="2">
        <f>IFERROR(E139/D138,"")</f>
        <v>0.05378735692182551</v>
      </c>
      <c r="G139" s="2">
        <f>IFERROR((E139-E138)/E138,"")</f>
        <v>0.5705038426683301</v>
      </c>
      <c r="I139" s="1">
        <v>56387</v>
      </c>
      <c r="J139" s="1">
        <f>IF(COUNT(I131,M139)=2,I131*M139,"")</f>
        <v>48273</v>
      </c>
      <c r="K139" s="2">
        <f>IFERROR((I139-I138)/I138,"")</f>
        <v>0.10945616244294035</v>
      </c>
      <c r="L139" s="2">
        <f>IFERROR(J139/E139,"")</f>
        <v>0.36175538252860817</v>
      </c>
      <c r="M139" s="2">
        <f>IF(COUNT(M138)=1,M138-0.0002,"")</f>
        <v>0.9040056929905055</v>
      </c>
      <c r="N139" s="2">
        <f>IF(COUNT(I131,J139)=2,IFERROR((I131-J139)/I131,""),"")</f>
        <v>0.09599430700949456</v>
      </c>
      <c r="O139" s="1">
        <v>62280</v>
      </c>
      <c r="P139" s="2">
        <f>IFERROR((O139-O138)/O138,"")</f>
        <v>-0.09533285882370031</v>
      </c>
      <c r="Q139" s="1">
        <f>IF(COUNT(O139,J139)=2,(O139+J139),"")</f>
        <v>110553</v>
      </c>
      <c r="R139" s="2">
        <v>-1.687554447415062</v>
      </c>
      <c r="S139" s="1">
        <f>IF(COUNT(Q139,E139)=2,(Q139-E139),"")</f>
        <v>-22888</v>
      </c>
      <c r="T139" s="2">
        <f>IFERROR((U139-U138)/U138,"")</f>
        <v>-0.052604871447902574</v>
      </c>
      <c r="U139" s="1">
        <v>11202</v>
      </c>
      <c r="V139" s="2">
        <f>IFERROR(U139/D139,"")</f>
        <v>0.00428482905819442</v>
      </c>
      <c r="W139" s="2">
        <f>IFERROR((X139-X138)/X138,"")</f>
        <v>-0.0451004930129827</v>
      </c>
      <c r="X139" s="3">
        <f>IFERROR(O139/U139,"")</f>
        <v>5.559721478307445</v>
      </c>
      <c r="Y139" s="3">
        <f>IFERROR(E139/U139,"")</f>
        <v>11.912247812890556</v>
      </c>
      <c r="Z139" s="3">
        <f>IFERROR(Q139/U139,"")</f>
        <v>9.869041242635245</v>
      </c>
      <c r="AG139" s="2">
        <f>IFERROR((AH139-AH138)/AH138,"")</f>
        <v>0.05411764705882353</v>
      </c>
      <c r="AH139" s="1">
        <v>448</v>
      </c>
      <c r="AO139" s="2">
        <f>IFERROR((AP139-AP138)/AP138,"")</f>
        <v>0.012839506172839505</v>
      </c>
      <c r="AP139" s="1">
        <v>6153</v>
      </c>
      <c r="AU139" s="3">
        <f>IFERROR(AP139/AH139,"")</f>
        <v>13.734375</v>
      </c>
      <c r="AV139" s="1">
        <v>-1.7438988095238095</v>
      </c>
      <c r="AW139" s="3">
        <f>IFERROR(D139/AP139,"")</f>
        <v>424.88867219242644</v>
      </c>
      <c r="AX139" s="1">
        <v>56.53032098918601</v>
      </c>
      <c r="BF139" s="1">
        <v>0</v>
      </c>
      <c r="BG139" s="2">
        <v>0</v>
      </c>
      <c r="BT139" s="1">
        <v>110754</v>
      </c>
      <c r="BV139" s="1">
        <v>115871</v>
      </c>
      <c r="BW139" s="1">
        <v>7292</v>
      </c>
      <c r="BX139" s="1">
        <v>49095</v>
      </c>
      <c r="BY139" s="4">
        <v>27.55</v>
      </c>
      <c r="BZ139" s="4">
        <v>5.05</v>
      </c>
      <c r="CA139" s="1">
        <v>70.6</v>
      </c>
      <c r="CB139" s="5">
        <v>1.02755</v>
      </c>
      <c r="CC139" s="1">
        <v>3.86</v>
      </c>
      <c r="CD139" s="3">
        <v>0.5043</v>
      </c>
      <c r="CE139" s="1">
        <v>77</v>
      </c>
      <c r="CF139" s="1">
        <v>4166</v>
      </c>
      <c r="CG139" s="1">
        <v>2609</v>
      </c>
      <c r="CH139" s="1">
        <v>3544</v>
      </c>
      <c r="CI139" s="1">
        <v>622</v>
      </c>
      <c r="CJ139" s="1">
        <v>1987</v>
      </c>
      <c r="CK139" s="1">
        <v>2144766</v>
      </c>
      <c r="CL139" s="1">
        <v>469574</v>
      </c>
      <c r="CM139" s="3">
        <v>555</v>
      </c>
      <c r="CN139" s="1">
        <v>777354</v>
      </c>
      <c r="CO139" s="1">
        <v>6475</v>
      </c>
      <c r="CP139" s="1">
        <v>1.66</v>
      </c>
      <c r="CR139" s="1">
        <v>5622</v>
      </c>
      <c r="CS139" s="1">
        <v>853</v>
      </c>
      <c r="CU139" s="1">
        <v>9713</v>
      </c>
      <c r="CV139" s="1">
        <v>1489</v>
      </c>
      <c r="CW139" s="1">
        <v>52854</v>
      </c>
      <c r="CX139" s="1">
        <v>49562</v>
      </c>
      <c r="CY139" s="1">
        <v>47808</v>
      </c>
      <c r="CZ139" s="1">
        <v>47264</v>
      </c>
      <c r="DA139" s="1">
        <v>45658</v>
      </c>
      <c r="DB139" s="4">
        <v>69.94893342</v>
      </c>
      <c r="DC139" s="4">
        <v>31.5</v>
      </c>
      <c r="DD139" s="4">
        <v>28.2</v>
      </c>
      <c r="DE139" s="4">
        <v>30.5</v>
      </c>
      <c r="DF139" s="4">
        <v>24.5</v>
      </c>
      <c r="DG139" s="4">
        <v>56.1</v>
      </c>
      <c r="DH139" s="4">
        <f>IF(COUNT(DJ139,D139)=2,IFERROR(DJ139*100/D139,""),"")</f>
        <v>30.5</v>
      </c>
      <c r="DI139" s="1">
        <f>IF(COUNT(O139,DJ138)=2,O139*0.9+DJ138*0.015,"")</f>
        <v>180722</v>
      </c>
      <c r="DJ139" s="1">
        <f>IF(COUNT(DJ138,I139,O139,DL139,DI139)=5,DJ138+I139+O139-DL139-DI139,"")</f>
        <v>797374</v>
      </c>
      <c r="DK139" s="1">
        <f>IF(COUNT(DK138,DI139,DM139,DR139)=4,DK138+DI139-DM139-DR139,"")</f>
        <v>1816966</v>
      </c>
      <c r="DL139" s="1">
        <f>IF(COUNT(DJ138,BZ139)=2,ROUND(DJ138*BZ139/1000,0),"")</f>
        <v>3924</v>
      </c>
      <c r="DM139" s="1">
        <v>4693.607595</v>
      </c>
      <c r="DO139" s="1">
        <v>-26187.60759</v>
      </c>
      <c r="DP139" s="1">
        <v>26518.60759</v>
      </c>
      <c r="DQ139" s="1">
        <v>64982.36779</v>
      </c>
      <c r="DR139" s="1">
        <f>IF(COUNT(DI138)=1,ROUND(DI138*0.2,0),"")</f>
        <v>331</v>
      </c>
      <c r="DS139" s="1">
        <f>IF(COUNT(DS138,DR139,BZ139)=3,INT(DS138+DR139-(DS138*BZ139/1000)),"")</f>
        <v>14363</v>
      </c>
      <c r="DU139" t="str">
        <v/>
      </c>
    </row>
    <row r="140">
      <c r="A140">
        <v>1968</v>
      </c>
      <c r="B140" t="str">
        <v/>
      </c>
      <c r="C140" s="1">
        <f>A140</f>
        <v>1968</v>
      </c>
      <c r="D140" s="1">
        <v>2684073</v>
      </c>
      <c r="E140" s="1">
        <f>IF(COUNT(D140,D139)=2,(D140-D139),"")</f>
        <v>69733</v>
      </c>
      <c r="F140" s="2">
        <f>IFERROR(E140/D139,"")</f>
        <v>0.026673271265405418</v>
      </c>
      <c r="G140" s="2">
        <f>IFERROR((E140-E139)/E139,"")</f>
        <v>-0.4774244797326159</v>
      </c>
      <c r="I140" s="1">
        <v>57992</v>
      </c>
      <c r="J140" s="1">
        <f>IF(COUNT(I132,M140)=2,I132*M140,"")</f>
        <v>53591</v>
      </c>
      <c r="K140" s="2">
        <f>IFERROR((I140-I139)/I139,"")</f>
        <v>0.02846400766134038</v>
      </c>
      <c r="L140" s="2">
        <f>IFERROR(J140/E140,"")</f>
        <v>0.768517057920927</v>
      </c>
      <c r="M140" s="2">
        <f>IF(COUNT(M139)=1,M139-0.0002,"")</f>
        <v>0.9892566407620033</v>
      </c>
      <c r="N140" s="2">
        <f>IF(COUNT(I132,J140)=2,IFERROR((I132-J140)/I132,""),"")</f>
        <v>0.010743359237996788</v>
      </c>
      <c r="O140" s="1">
        <v>64021</v>
      </c>
      <c r="P140" s="2">
        <f>IFERROR((O140-O139)/O139,"")</f>
        <v>0.027954399486191394</v>
      </c>
      <c r="Q140" s="1">
        <f>IF(COUNT(O140,J140)=2,(O140+J140),"")</f>
        <v>117612</v>
      </c>
      <c r="R140" s="2">
        <v>-3.0918822090178257</v>
      </c>
      <c r="S140" s="1">
        <f>IF(COUNT(Q140,E140)=2,(Q140-E140),"")</f>
        <v>47879</v>
      </c>
      <c r="T140" s="2">
        <f>IFERROR((U140-U139)/U139,"")</f>
        <v>0.023835029459025173</v>
      </c>
      <c r="U140" s="1">
        <v>11469</v>
      </c>
      <c r="V140" s="2">
        <f>IFERROR(U140/D140,"")</f>
        <v>0.004272983633455573</v>
      </c>
      <c r="W140" s="2">
        <f>IFERROR((X140-X139)/X139,"")</f>
        <v>0.004023470489521054</v>
      </c>
      <c r="X140" s="3">
        <f>IFERROR(O140/U140,"")</f>
        <v>5.582090853605371</v>
      </c>
      <c r="Y140" s="3">
        <f>IFERROR(E140/U140,"")</f>
        <v>6.080129043508588</v>
      </c>
      <c r="Z140" s="3">
        <f>IFERROR(Q140/U140,"")</f>
        <v>10.254773737902172</v>
      </c>
      <c r="AG140" s="2">
        <f>IFERROR((AH140-AH139)/AH139,"")</f>
        <v>0.05580357142857143</v>
      </c>
      <c r="AH140" s="1">
        <v>473</v>
      </c>
      <c r="AO140" s="2">
        <f>IFERROR((AP140-AP139)/AP139,"")</f>
        <v>0.05590768730700471</v>
      </c>
      <c r="AP140" s="1">
        <v>6497</v>
      </c>
      <c r="AU140" s="3">
        <f>IFERROR(AP140/AH140,"")</f>
        <v>13.735729386892178</v>
      </c>
      <c r="AV140" s="1">
        <v>-1.7452531964159874</v>
      </c>
      <c r="AW140" s="3">
        <f>IFERROR(D140/AP140,"")</f>
        <v>413.1249807603509</v>
      </c>
      <c r="AX140" s="1">
        <v>44.76662955711049</v>
      </c>
      <c r="BF140" s="1">
        <v>0</v>
      </c>
      <c r="BG140" s="2">
        <v>0</v>
      </c>
      <c r="BT140" s="1">
        <v>118567</v>
      </c>
      <c r="BV140" s="1">
        <v>117503</v>
      </c>
      <c r="BW140" s="1">
        <v>7496</v>
      </c>
      <c r="BX140" s="1">
        <v>50496</v>
      </c>
      <c r="BY140" s="4">
        <v>27.49</v>
      </c>
      <c r="BZ140" s="4">
        <v>5.17</v>
      </c>
      <c r="CA140" s="1">
        <v>70.3</v>
      </c>
      <c r="CB140" s="5">
        <v>1.02749</v>
      </c>
      <c r="CC140" s="1">
        <v>3.83</v>
      </c>
      <c r="CD140" s="3">
        <v>0.5049</v>
      </c>
      <c r="CE140" s="1">
        <v>83</v>
      </c>
      <c r="CF140" s="1">
        <v>4385</v>
      </c>
      <c r="CG140" s="1">
        <v>2776</v>
      </c>
      <c r="CH140" s="1">
        <v>3721</v>
      </c>
      <c r="CI140" s="1">
        <v>664</v>
      </c>
      <c r="CJ140" s="1">
        <v>2112</v>
      </c>
      <c r="CK140" s="1">
        <v>2207976</v>
      </c>
      <c r="CL140" s="1">
        <v>476097</v>
      </c>
      <c r="CM140" s="3">
        <v>543</v>
      </c>
      <c r="CN140" s="1">
        <v>878901</v>
      </c>
      <c r="CO140" s="1">
        <v>7178</v>
      </c>
      <c r="CP140" s="1">
        <v>1.68</v>
      </c>
      <c r="CR140" s="1">
        <v>6224</v>
      </c>
      <c r="CS140" s="1">
        <v>954</v>
      </c>
      <c r="CU140" s="1">
        <v>9931</v>
      </c>
      <c r="CV140" s="1">
        <v>1538</v>
      </c>
      <c r="CW140" s="1">
        <v>54989</v>
      </c>
      <c r="CX140" s="1">
        <v>53705</v>
      </c>
      <c r="CY140" s="1">
        <v>50413</v>
      </c>
      <c r="CZ140" s="1">
        <v>48660</v>
      </c>
      <c r="DA140" s="1">
        <v>48116</v>
      </c>
      <c r="DB140" s="4">
        <v>69.33722005</v>
      </c>
      <c r="DC140" s="4">
        <v>32.2</v>
      </c>
      <c r="DD140" s="4">
        <v>28.9</v>
      </c>
      <c r="DE140" s="4">
        <v>33.2</v>
      </c>
      <c r="DF140" s="4">
        <v>26.8</v>
      </c>
      <c r="DG140" s="4">
        <v>57.1</v>
      </c>
      <c r="DH140" s="4">
        <f>IF(COUNT(DJ140,D140)=2,IFERROR(DJ140*100/D140,""),"")</f>
        <v>33.2</v>
      </c>
      <c r="DI140" s="1">
        <f>IF(COUNT(O140,DJ139)=2,O140*0.9+DJ139*0.015,"")</f>
        <v>23728</v>
      </c>
      <c r="DJ140" s="1">
        <f>IF(COUNT(DJ139,I140,O140,DL140,DI140)=5,DJ139+I140+O140-DL140-DI140,"")</f>
        <v>891112</v>
      </c>
      <c r="DK140" s="1">
        <f>IF(COUNT(DK139,DI140,DM140,DR140)=4,DK139+DI140-DM140-DR140,"")</f>
        <v>1792961</v>
      </c>
      <c r="DL140" s="1">
        <f>IF(COUNT(DJ139,BZ140)=2,ROUND(DJ139*BZ140/1000,0),"")</f>
        <v>4547</v>
      </c>
      <c r="DM140" s="1">
        <v>4201.456487</v>
      </c>
      <c r="DO140" s="1">
        <v>39021.54351</v>
      </c>
      <c r="DP140" s="1">
        <v>-38677.54351</v>
      </c>
      <c r="DQ140" s="1">
        <v>26304.82427</v>
      </c>
      <c r="DR140" s="1">
        <f>IF(COUNT(DI139)=1,ROUND(DI139*0.2,0),"")</f>
        <v>344</v>
      </c>
      <c r="DS140" s="1">
        <f>IF(COUNT(DS139,DR140,BZ140)=3,INT(DS139+DR140-(DS139*BZ140/1000)),"")</f>
        <v>14632</v>
      </c>
      <c r="DU140" t="str">
        <v/>
      </c>
    </row>
    <row r="141">
      <c r="A141">
        <v>1969</v>
      </c>
      <c r="B141" t="str">
        <v/>
      </c>
      <c r="C141" s="1">
        <f>A141</f>
        <v>1969</v>
      </c>
      <c r="D141" s="1">
        <v>2807456</v>
      </c>
      <c r="E141" s="1">
        <f>IF(COUNT(D141,D140)=2,(D141-D140),"")</f>
        <v>123383</v>
      </c>
      <c r="F141" s="2">
        <f>IFERROR(E141/D140,"")</f>
        <v>0.04596857089952471</v>
      </c>
      <c r="G141" s="2">
        <f>IFERROR((E141-E140)/E140,"")</f>
        <v>0.7693631422712346</v>
      </c>
      <c r="I141" s="1">
        <v>62113</v>
      </c>
      <c r="J141" s="1">
        <f>IF(COUNT(I133,M141)=2,I133*M141,"")</f>
        <v>53482</v>
      </c>
      <c r="K141" s="2">
        <f>IFERROR((I141-I140)/I140,"")</f>
        <v>0.07106152572768658</v>
      </c>
      <c r="L141" s="2">
        <f>IFERROR(J141/E141,"")</f>
        <v>0.43346328100305553</v>
      </c>
      <c r="M141" s="2">
        <f>IF(COUNT(M140)=1,M140-0.0002,"")</f>
        <v>0.9716933139534883</v>
      </c>
      <c r="N141" s="2">
        <f>IF(COUNT(I133,J141)=2,IFERROR((I133-J141)/I133,""),"")</f>
        <v>0.02830668604651163</v>
      </c>
      <c r="O141" s="1">
        <v>70010</v>
      </c>
      <c r="P141" s="2">
        <f>IFERROR((O141-O140)/O140,"")</f>
        <v>0.09354742974961341</v>
      </c>
      <c r="Q141" s="1">
        <f>IF(COUNT(O141,J141)=2,(O141+J141),"")</f>
        <v>123492</v>
      </c>
      <c r="R141" s="2">
        <v>-0.9977234278075984</v>
      </c>
      <c r="S141" s="1">
        <f>IF(COUNT(Q141,E141)=2,(Q141-E141),"")</f>
        <v>109</v>
      </c>
      <c r="T141" s="2">
        <f>IFERROR((U141-U140)/U140,"")</f>
        <v>0.03601011422094341</v>
      </c>
      <c r="U141" s="1">
        <v>11882</v>
      </c>
      <c r="V141" s="2">
        <f>IFERROR(U141/D141,"")</f>
        <v>0.004232301414519052</v>
      </c>
      <c r="W141" s="2">
        <f>IFERROR((X141-X140)/X140,"")</f>
        <v>0.05553740715353604</v>
      </c>
      <c r="X141" s="3">
        <f>IFERROR(O141/U141,"")</f>
        <v>5.892105706110082</v>
      </c>
      <c r="Y141" s="3">
        <f>IFERROR(E141/U141,"")</f>
        <v>10.38402625820569</v>
      </c>
      <c r="Z141" s="3">
        <f>IFERROR(Q141/U141,"")</f>
        <v>10.393199798013802</v>
      </c>
      <c r="AB141" t="str">
        <v>Not Reported</v>
      </c>
      <c r="AC141" t="str">
        <v>Not Reported</v>
      </c>
      <c r="AD141" t="str">
        <v>Not Reported</v>
      </c>
      <c r="AG141" s="2">
        <f>IFERROR((AH141-AH140)/AH140,"")</f>
        <v>0.048625792811839326</v>
      </c>
      <c r="AH141" s="1">
        <v>496</v>
      </c>
      <c r="AO141" s="2">
        <f>IFERROR((AP141-AP140)/AP140,"")</f>
        <v>0.017084808373095273</v>
      </c>
      <c r="AP141" s="1">
        <v>6608</v>
      </c>
      <c r="AU141" s="3">
        <f>IFERROR(AP141/AH141,"")</f>
        <v>13.32258064516129</v>
      </c>
      <c r="AV141" s="1">
        <v>-1.3321044546850995</v>
      </c>
      <c r="AW141" s="3">
        <f>IFERROR(D141/AP141,"")</f>
        <v>424.85714285714283</v>
      </c>
      <c r="AX141" s="1">
        <v>56.4987916539024</v>
      </c>
      <c r="BF141" s="1">
        <v>0</v>
      </c>
      <c r="BG141" s="2">
        <v>0</v>
      </c>
      <c r="BT141" s="1">
        <v>126727</v>
      </c>
      <c r="BV141" s="1">
        <v>124616</v>
      </c>
      <c r="BW141" s="1">
        <v>8198</v>
      </c>
      <c r="BX141" s="1">
        <v>53915</v>
      </c>
      <c r="BY141" s="4">
        <v>28.18</v>
      </c>
      <c r="BZ141" s="4">
        <v>5.04</v>
      </c>
      <c r="CA141" s="1">
        <v>70.55</v>
      </c>
      <c r="CB141" s="5">
        <v>1.02818</v>
      </c>
      <c r="CC141" s="1">
        <v>3.93</v>
      </c>
      <c r="CD141" s="3">
        <v>0.5054</v>
      </c>
      <c r="CE141" s="1">
        <v>88</v>
      </c>
      <c r="CF141" s="1">
        <v>4592</v>
      </c>
      <c r="CG141" s="1">
        <v>2698</v>
      </c>
      <c r="CH141" s="1">
        <v>3910</v>
      </c>
      <c r="CI141" s="1">
        <v>682</v>
      </c>
      <c r="CJ141" s="1">
        <v>2016</v>
      </c>
      <c r="CK141" s="1">
        <v>2344635</v>
      </c>
      <c r="CL141" s="1">
        <v>462821</v>
      </c>
      <c r="CM141" s="3">
        <v>550</v>
      </c>
      <c r="CN141" s="1">
        <v>889778</v>
      </c>
      <c r="CO141" s="1">
        <v>6967</v>
      </c>
      <c r="CP141" s="1">
        <v>1.68</v>
      </c>
      <c r="CR141" s="1">
        <v>6033</v>
      </c>
      <c r="CS141" s="1">
        <v>934</v>
      </c>
      <c r="CU141" s="1">
        <v>10275</v>
      </c>
      <c r="CV141" s="1">
        <v>1607</v>
      </c>
      <c r="CW141" s="1">
        <v>59070</v>
      </c>
      <c r="CX141" s="1">
        <v>55920</v>
      </c>
      <c r="CY141" s="1">
        <v>54636</v>
      </c>
      <c r="CZ141" s="1">
        <v>51344</v>
      </c>
      <c r="DA141" s="1">
        <v>49591</v>
      </c>
      <c r="DB141" s="4">
        <v>69.67954964</v>
      </c>
      <c r="DC141" s="4">
        <v>31.8</v>
      </c>
      <c r="DD141" s="4">
        <v>28.6</v>
      </c>
      <c r="DE141" s="4">
        <v>32.4</v>
      </c>
      <c r="DF141" s="4">
        <v>25</v>
      </c>
      <c r="DG141" s="4">
        <v>57.4</v>
      </c>
      <c r="DH141" s="4">
        <f>IF(COUNT(DJ141,D141)=2,IFERROR(DJ141*100/D141,""),"")</f>
        <v>32.4</v>
      </c>
      <c r="DI141" s="1">
        <f>IF(COUNT(O141,DJ140)=2,O141*0.9+DJ140*0.015,"")</f>
        <v>109135</v>
      </c>
      <c r="DJ141" s="1">
        <f>IF(COUNT(DJ140,I141,O141,DL141,DI141)=5,DJ140+I141+O141-DL141-DI141,"")</f>
        <v>909616</v>
      </c>
      <c r="DK141" s="1">
        <f>IF(COUNT(DK140,DI141,DM141,DR141)=4,DK140+DI141-DM141-DR141,"")</f>
        <v>1897840</v>
      </c>
      <c r="DL141" s="1">
        <f>IF(COUNT(DJ140,BZ141)=2,ROUND(DJ140*BZ141/1000,0),"")</f>
        <v>4484</v>
      </c>
      <c r="DM141" s="1">
        <v>4209.41015</v>
      </c>
      <c r="DO141" s="1">
        <v>-7460.41015</v>
      </c>
      <c r="DP141" s="1">
        <v>7817.41015</v>
      </c>
      <c r="DQ141" s="1">
        <v>34122.23442</v>
      </c>
      <c r="DR141" s="1">
        <f>IF(COUNT(DI140)=1,ROUND(DI140*0.2,0),"")</f>
        <v>357</v>
      </c>
      <c r="DS141" s="1">
        <f>IF(COUNT(DS140,DR141,BZ141)=3,INT(DS140+DR141-(DS140*BZ141/1000)),"")</f>
        <v>14915</v>
      </c>
      <c r="DU141" t="str">
        <v/>
      </c>
    </row>
    <row r="142">
      <c r="A142">
        <v>1970</v>
      </c>
      <c r="B142" t="str">
        <v/>
      </c>
      <c r="C142" s="1">
        <f>A142</f>
        <v>1970</v>
      </c>
      <c r="D142" s="1">
        <v>2930810</v>
      </c>
      <c r="E142" s="1">
        <f>IF(COUNT(D142,D141)=2,(D142-D141),"")</f>
        <v>123354</v>
      </c>
      <c r="F142" s="2">
        <f>IFERROR(E142/D141,"")</f>
        <v>0.04393799938449614</v>
      </c>
      <c r="G142" s="2">
        <f>IFERROR((E142-E141)/E141,"")</f>
        <v>-0.00023504048369710575</v>
      </c>
      <c r="I142" s="1">
        <v>65981</v>
      </c>
      <c r="J142" s="1">
        <f>IF(COUNT(I134,M142)=2,I134*M142,"")</f>
        <v>54606</v>
      </c>
      <c r="K142" s="2">
        <f>IFERROR((I142-I141)/I141,"")</f>
        <v>0.062273598119556295</v>
      </c>
      <c r="L142" s="2">
        <f>IFERROR(J142/E142,"")</f>
        <v>0.4426771730142517</v>
      </c>
      <c r="M142" s="2">
        <f>IF(COUNT(M141)=1,M141-0.0002,"")</f>
        <v>0.936381096097126</v>
      </c>
      <c r="N142" s="2">
        <f>IF(COUNT(I134,J142)=2,IFERROR((I134-J142)/I134,""),"")</f>
        <v>0.063618903902874</v>
      </c>
      <c r="O142" s="1">
        <v>79126</v>
      </c>
      <c r="P142" s="2">
        <f>IFERROR((O142-O141)/O141,"")</f>
        <v>0.1302099700042851</v>
      </c>
      <c r="Q142" s="1">
        <f>IF(COUNT(O142,J142)=2,(O142+J142),"")</f>
        <v>133732</v>
      </c>
      <c r="R142" s="2">
        <v>94.21100917431193</v>
      </c>
      <c r="S142" s="1">
        <f>IF(COUNT(Q142,E142)=2,(Q142-E142),"")</f>
        <v>10378</v>
      </c>
      <c r="T142" s="2">
        <f>IFERROR((U142-U141)/U141,"")</f>
        <v>0.03526342366604949</v>
      </c>
      <c r="U142" s="1">
        <v>12301</v>
      </c>
      <c r="V142" s="2">
        <f>IFERROR(U142/D142,"")</f>
        <v>0.00419713321573217</v>
      </c>
      <c r="W142" s="2">
        <f>IFERROR((X142-X141)/X141,"")</f>
        <v>0.0917124513121629</v>
      </c>
      <c r="X142" s="3">
        <f>IFERROR(O142/U142,"")</f>
        <v>6.43248516380782</v>
      </c>
      <c r="Y142" s="3">
        <f>IFERROR(E142/U142,"")</f>
        <v>10.027965206080806</v>
      </c>
      <c r="Z142" s="3">
        <f>IFERROR(Q142/U142,"")</f>
        <v>10.87163645232095</v>
      </c>
      <c r="AB142" t="str">
        <v>Not Reported</v>
      </c>
      <c r="AC142" t="str">
        <v>Not Reported</v>
      </c>
      <c r="AD142" t="str">
        <v>Not Reported</v>
      </c>
      <c r="AG142" s="2">
        <f>IFERROR((AH142-AH141)/AH141,"")</f>
        <v>0.08266129032258064</v>
      </c>
      <c r="AH142" s="1">
        <v>537</v>
      </c>
      <c r="AN142" s="3">
        <f>IF(COUNT(D142,AH142,AK142)=3,D142/(AH142+AK142),"")</f>
        <v>5457.746741</v>
      </c>
      <c r="AO142" s="2">
        <f>IFERROR((AP142-AP141)/AP141,"")</f>
        <v>0.03889225181598063</v>
      </c>
      <c r="AP142" s="1">
        <v>6865</v>
      </c>
      <c r="AQ142" s="1">
        <v>4922</v>
      </c>
      <c r="AU142" s="3">
        <f>IFERROR(AP142/AH142,"")</f>
        <v>12.783985102420857</v>
      </c>
      <c r="AV142" s="1">
        <v>-0.7935089119446666</v>
      </c>
      <c r="AW142" s="3">
        <f>IFERROR(D142/AP142,"")</f>
        <v>426.92061179898036</v>
      </c>
      <c r="AX142" s="1">
        <v>58.56226059573993</v>
      </c>
      <c r="BF142" s="1">
        <v>0</v>
      </c>
      <c r="BG142" s="2">
        <v>0</v>
      </c>
      <c r="BT142" s="1">
        <v>132053</v>
      </c>
      <c r="BV142" s="1">
        <v>134336</v>
      </c>
      <c r="BW142" s="1">
        <v>9265</v>
      </c>
      <c r="BX142" s="1">
        <v>56716</v>
      </c>
      <c r="BY142" s="4">
        <v>28.41</v>
      </c>
      <c r="BZ142" s="4">
        <v>4.78</v>
      </c>
      <c r="CA142" s="1">
        <v>70.9</v>
      </c>
      <c r="CB142" s="5">
        <v>1.02841</v>
      </c>
      <c r="CC142" s="1">
        <v>3.98</v>
      </c>
      <c r="CD142" s="3">
        <v>0.506</v>
      </c>
      <c r="CE142" s="1">
        <v>92</v>
      </c>
      <c r="CF142" s="1">
        <v>4922</v>
      </c>
      <c r="CG142" s="1">
        <v>2707</v>
      </c>
      <c r="CH142" s="1">
        <v>4158</v>
      </c>
      <c r="CI142" s="1">
        <v>764</v>
      </c>
      <c r="CJ142" s="1">
        <v>1943</v>
      </c>
      <c r="CK142" s="1">
        <v>2485525</v>
      </c>
      <c r="CL142" s="1">
        <v>445285</v>
      </c>
      <c r="CM142" s="3">
        <v>546</v>
      </c>
      <c r="CN142" s="1">
        <v>818738</v>
      </c>
      <c r="CO142" s="1">
        <v>7590</v>
      </c>
      <c r="CP142" s="1">
        <v>1.69</v>
      </c>
      <c r="CR142" s="1">
        <v>6563</v>
      </c>
      <c r="CS142" s="1">
        <v>1027</v>
      </c>
      <c r="CU142" s="1">
        <v>10622</v>
      </c>
      <c r="CV142" s="1">
        <v>1679</v>
      </c>
      <c r="CW142" s="1">
        <v>60007</v>
      </c>
      <c r="CX142" s="1">
        <v>60123</v>
      </c>
      <c r="CY142" s="1">
        <v>56973</v>
      </c>
      <c r="CZ142" s="1">
        <v>55689</v>
      </c>
      <c r="DA142" s="1">
        <v>52397</v>
      </c>
      <c r="DB142" s="4">
        <v>69.57988065</v>
      </c>
      <c r="DC142" s="4">
        <v>32.1</v>
      </c>
      <c r="DD142" s="4">
        <v>29.2</v>
      </c>
      <c r="DE142" s="4">
        <v>28.5</v>
      </c>
      <c r="DF142" s="4">
        <v>26.1</v>
      </c>
      <c r="DG142" s="4">
        <v>56.7</v>
      </c>
      <c r="DH142" s="4">
        <f>IF(COUNT(DJ142,D142)=2,IFERROR(DJ142*100/D142,""),"")</f>
        <v>28.5</v>
      </c>
      <c r="DI142" s="1">
        <f>IF(COUNT(O142,DJ141)=2,O142*0.9+DJ141*0.015,"")</f>
        <v>215533</v>
      </c>
      <c r="DJ142" s="1">
        <f>IF(COUNT(DJ141,I142,O142,DL142,DI142)=5,DJ141+I142+O142-DL142-DI142,"")</f>
        <v>835281</v>
      </c>
      <c r="DK142" s="1">
        <f>IF(COUNT(DK141,DI142,DM142,DR142)=4,DK141+DI142-DM142-DR142,"")</f>
        <v>2095529</v>
      </c>
      <c r="DL142" s="1">
        <f>IF(COUNT(DJ141,BZ142)=2,ROUND(DJ141*BZ142/1000,0),"")</f>
        <v>3909</v>
      </c>
      <c r="DM142" s="1">
        <v>4593.145267</v>
      </c>
      <c r="DO142" s="1">
        <v>2479.854733</v>
      </c>
      <c r="DP142" s="1">
        <v>-2106.854733</v>
      </c>
      <c r="DQ142" s="1">
        <v>32015.37969</v>
      </c>
      <c r="DR142" s="1">
        <f>IF(COUNT(DI141)=1,ROUND(DI141*0.2,0),"")</f>
        <v>373</v>
      </c>
      <c r="DS142" s="1">
        <f>IF(COUNT(DS141,DR142,BZ142)=3,INT(DS141+DR142-(DS141*BZ142/1000)),"")</f>
        <v>15216</v>
      </c>
      <c r="DU142" t="str">
        <v/>
      </c>
    </row>
    <row r="143">
      <c r="A143">
        <v>1971</v>
      </c>
      <c r="B143" t="str">
        <v/>
      </c>
      <c r="C143" s="1">
        <f>A143</f>
        <v>1971</v>
      </c>
      <c r="D143" s="1">
        <v>3090953</v>
      </c>
      <c r="E143" s="1">
        <f>IF(COUNT(D143,D142)=2,(D143-D142),"")</f>
        <v>160143</v>
      </c>
      <c r="F143" s="2">
        <f>IFERROR(E143/D142,"")</f>
        <v>0.0546412084031377</v>
      </c>
      <c r="G143" s="2">
        <f>IFERROR((E143-E142)/E142,"")</f>
        <v>0.29823921396955105</v>
      </c>
      <c r="I143" s="1">
        <v>68659</v>
      </c>
      <c r="J143" s="1">
        <f>IF(COUNT(I135,M143)=2,I135*M143,"")</f>
        <v>55210</v>
      </c>
      <c r="K143" s="2">
        <f>IFERROR((I143-I142)/I142,"")</f>
        <v>0.04058744183931738</v>
      </c>
      <c r="L143" s="2">
        <f>IFERROR(J143/E143,"")</f>
        <v>0.34475437577664964</v>
      </c>
      <c r="M143" s="2">
        <f>IF(COUNT(M142)=1,M142-0.0002,"")</f>
        <v>0.9822969486700471</v>
      </c>
      <c r="N143" s="2">
        <f>IF(COUNT(I135,J143)=2,IFERROR((I135-J143)/I135,""),"")</f>
        <v>0.01770305132995285</v>
      </c>
      <c r="O143" s="1">
        <v>83514</v>
      </c>
      <c r="P143" s="2">
        <f>IFERROR((O143-O142)/O142,"")</f>
        <v>0.055455855218259485</v>
      </c>
      <c r="Q143" s="1">
        <f>IF(COUNT(O143,J143)=2,(O143+J143),"")</f>
        <v>138724</v>
      </c>
      <c r="R143" s="2">
        <v>-3.0638851416457893</v>
      </c>
      <c r="S143" s="1">
        <f>IF(COUNT(Q143,E143)=2,(Q143-E143),"")</f>
        <v>-21419</v>
      </c>
      <c r="T143" s="2">
        <f>IFERROR((U143-U142)/U142,"")</f>
        <v>0.10104869522803024</v>
      </c>
      <c r="U143" s="1">
        <v>13544</v>
      </c>
      <c r="V143" s="2">
        <f>IFERROR(U143/D143,"")</f>
        <v>0.004381820105320269</v>
      </c>
      <c r="W143" s="2">
        <f>IFERROR((X143-X142)/X142,"")</f>
        <v>-0.04140855913763951</v>
      </c>
      <c r="X143" s="3">
        <f>IFERROR(O143/U143,"")</f>
        <v>6.1661252215002955</v>
      </c>
      <c r="Y143" s="3">
        <f>IFERROR(E143/U143,"")</f>
        <v>11.823907265209687</v>
      </c>
      <c r="Z143" s="3">
        <f>IFERROR(Q143/U143,"")</f>
        <v>10.242468989958653</v>
      </c>
      <c r="AB143" t="str">
        <v>Not Reported</v>
      </c>
      <c r="AC143" t="str">
        <v>Not Reported</v>
      </c>
      <c r="AD143" t="str">
        <v>Not Reported</v>
      </c>
      <c r="AG143" s="2">
        <f>IFERROR((AH143-AH142)/AH142,"")</f>
        <v>0.04655493482309125</v>
      </c>
      <c r="AH143" s="1">
        <v>562</v>
      </c>
      <c r="AO143" s="2">
        <f>IFERROR((AP143-AP142)/AP142,"")</f>
        <v>0.030881281864530225</v>
      </c>
      <c r="AP143" s="1">
        <v>7077</v>
      </c>
      <c r="AU143" s="3">
        <f>IFERROR(AP143/AH143,"")</f>
        <v>12.592526690391459</v>
      </c>
      <c r="AV143" s="1">
        <v>-0.6020504999152685</v>
      </c>
      <c r="AW143" s="3">
        <f>IFERROR(D143/AP143,"")</f>
        <v>436.7603504309736</v>
      </c>
      <c r="AX143" s="1">
        <v>68.40199922773314</v>
      </c>
      <c r="BF143" s="1">
        <v>0</v>
      </c>
      <c r="BG143" s="2">
        <v>0</v>
      </c>
      <c r="BL143" s="1">
        <v>829226</v>
      </c>
      <c r="BT143" s="1">
        <v>141514</v>
      </c>
      <c r="BV143" s="1">
        <v>137038</v>
      </c>
      <c r="BW143" s="1">
        <v>9779</v>
      </c>
      <c r="BX143" s="1">
        <v>58880</v>
      </c>
      <c r="BY143" s="4">
        <v>28.5</v>
      </c>
      <c r="BZ143" s="4">
        <v>4.92</v>
      </c>
      <c r="CA143" s="1">
        <v>71.2</v>
      </c>
      <c r="CB143" s="5">
        <v>1.0285</v>
      </c>
      <c r="CC143" s="1">
        <v>4.01</v>
      </c>
      <c r="CD143" s="3">
        <v>0.5058</v>
      </c>
      <c r="CE143" s="1">
        <v>98</v>
      </c>
      <c r="CF143" s="1">
        <v>5135</v>
      </c>
      <c r="CG143" s="1">
        <v>2735</v>
      </c>
      <c r="CH143" s="1">
        <v>4342</v>
      </c>
      <c r="CI143" s="1">
        <v>793</v>
      </c>
      <c r="CJ143" s="1">
        <v>1942</v>
      </c>
      <c r="CK143" s="1">
        <v>2622439</v>
      </c>
      <c r="CL143" s="1">
        <v>468514</v>
      </c>
      <c r="CM143" s="3">
        <v>552</v>
      </c>
      <c r="CO143" s="1">
        <v>8344</v>
      </c>
      <c r="CP143" s="1">
        <v>1.7</v>
      </c>
      <c r="CR143" s="1">
        <v>7205</v>
      </c>
      <c r="CS143" s="1">
        <v>1139</v>
      </c>
      <c r="CU143" s="1">
        <v>11679</v>
      </c>
      <c r="CV143" s="1">
        <v>1865</v>
      </c>
      <c r="CW143" s="1">
        <v>61970</v>
      </c>
      <c r="CX143" s="1">
        <v>61118</v>
      </c>
      <c r="CY143" s="1">
        <v>61234</v>
      </c>
      <c r="CZ143" s="1">
        <v>58083</v>
      </c>
      <c r="DA143" s="1">
        <v>56799</v>
      </c>
      <c r="DB143" s="4">
        <v>68.61661318</v>
      </c>
      <c r="DC143" s="4">
        <v>31.7</v>
      </c>
      <c r="DD143" s="4">
        <v>28.9</v>
      </c>
      <c r="DF143" s="4">
        <v>26.7</v>
      </c>
      <c r="DG143" s="4">
        <v>58.4</v>
      </c>
      <c r="DH143" s="4">
        <f>IF(COUNT(DJ143,D143)=2,IFERROR(DJ143*100/D143,""),"")</f>
        <v>31.7</v>
      </c>
      <c r="DI143" s="1">
        <f>IF(COUNT(O143,DJ142)=2,O143*0.9+DJ142*0.015,"")</f>
        <v>2926</v>
      </c>
      <c r="DJ143" s="1">
        <f>IF(COUNT(DJ142,I143,O143,DL143,DI143)=5,DJ142+I143+O143-DL143-DI143,"")</f>
        <v>979832</v>
      </c>
      <c r="DK143" s="1">
        <f>IF(COUNT(DK142,DI143,DM143,DR143)=4,DK142+DI143-DM143-DR143,"")</f>
        <v>2111121</v>
      </c>
      <c r="DL143" s="1">
        <f>IF(COUNT(DJ142,BZ143)=2,ROUND(DJ142*BZ143/1000,0),"")</f>
        <v>4696</v>
      </c>
      <c r="DM143" s="1">
        <v>4615.482583</v>
      </c>
      <c r="DO143" s="1">
        <v>-32416.48258</v>
      </c>
      <c r="DP143" s="1">
        <v>32807.48258</v>
      </c>
      <c r="DQ143" s="1">
        <v>64822.86227</v>
      </c>
      <c r="DR143" s="1">
        <f>IF(COUNT(DI142)=1,ROUND(DI142*0.2,0),"")</f>
        <v>391</v>
      </c>
      <c r="DS143" s="1">
        <f>IF(COUNT(DS142,DR143,BZ143)=3,INT(DS142+DR143-(DS142*BZ143/1000)),"")</f>
        <v>15532</v>
      </c>
      <c r="DU143" t="str">
        <v/>
      </c>
    </row>
    <row r="144">
      <c r="A144">
        <v>1972</v>
      </c>
      <c r="B144" t="str">
        <v/>
      </c>
      <c r="C144" s="1">
        <f>A144</f>
        <v>1972</v>
      </c>
      <c r="D144" s="1">
        <v>3218908</v>
      </c>
      <c r="E144" s="1">
        <f>IF(COUNT(D144,D143)=2,(D144-D143),"")</f>
        <v>127955</v>
      </c>
      <c r="F144" s="2">
        <f>IFERROR(E144/D143,"")</f>
        <v>0.04139661780687057</v>
      </c>
      <c r="G144" s="2">
        <f>IFERROR((E144-E143)/E143,"")</f>
        <v>-0.2009953603966455</v>
      </c>
      <c r="I144" s="1">
        <v>69695</v>
      </c>
      <c r="J144" s="1">
        <f>IF(COUNT(I136,M144)=2,I136*M144,"")</f>
        <v>53524</v>
      </c>
      <c r="K144" s="2">
        <f>IFERROR((I144-I143)/I143,"")</f>
        <v>0.015089063342023624</v>
      </c>
      <c r="L144" s="2">
        <f>IFERROR(J144/E144,"")</f>
        <v>0.41830330975733654</v>
      </c>
      <c r="M144" s="2">
        <f>IF(COUNT(M143)=1,M143-0.0002,"")</f>
        <v>0.9457038358923617</v>
      </c>
      <c r="N144" s="2">
        <f>IF(COUNT(I136,J144)=2,IFERROR((I136-J144)/I136,""),"")</f>
        <v>0.05429616410763821</v>
      </c>
      <c r="O144" s="1">
        <v>91237</v>
      </c>
      <c r="P144" s="2">
        <f>IFERROR((O144-O143)/O143,"")</f>
        <v>0.09247551308762603</v>
      </c>
      <c r="Q144" s="1">
        <f>IF(COUNT(O144,J144)=2,(O144+J144),"")</f>
        <v>144761</v>
      </c>
      <c r="R144" s="2">
        <v>-1.7846304682758298</v>
      </c>
      <c r="S144" s="1">
        <f>IF(COUNT(Q144,E144)=2,(Q144-E144),"")</f>
        <v>16806</v>
      </c>
      <c r="T144" s="2">
        <f>IFERROR((U144-U143)/U143,"")</f>
        <v>0.011813349084465446</v>
      </c>
      <c r="U144" s="1">
        <v>13704</v>
      </c>
      <c r="V144" s="2">
        <f>IFERROR(U144/D144,"")</f>
        <v>0.0042573444161808915</v>
      </c>
      <c r="W144" s="2">
        <f>IFERROR((X144-X143)/X143,"")</f>
        <v>0.07972039909944582</v>
      </c>
      <c r="X144" s="3">
        <f>IFERROR(O144/U144,"")</f>
        <v>6.657691185055458</v>
      </c>
      <c r="Y144" s="3">
        <f>IFERROR(E144/U144,"")</f>
        <v>9.3370548744892</v>
      </c>
      <c r="Z144" s="3">
        <f>IFERROR(Q144/U144,"")</f>
        <v>10.563412142440164</v>
      </c>
      <c r="AB144" t="str">
        <v>Not Reported</v>
      </c>
      <c r="AC144" t="str">
        <v>Not Reported</v>
      </c>
      <c r="AD144" t="str">
        <v>Not Reported</v>
      </c>
      <c r="AG144" s="2">
        <f>IFERROR((AH144-AH143)/AH143,"")</f>
        <v>0</v>
      </c>
      <c r="AH144" s="1">
        <v>562</v>
      </c>
      <c r="AI144" s="1">
        <v>2622439</v>
      </c>
      <c r="AL144" s="1">
        <v>468514</v>
      </c>
      <c r="AN144" s="3">
        <f>IF(COUNT(D144,AH144,AK144)=3,D144/(AH144+AK144),"")</f>
        <v>5727.594306</v>
      </c>
      <c r="AO144" s="2">
        <f>IFERROR((AP144-AP143)/AP143,"")</f>
        <v>0.029390984880599123</v>
      </c>
      <c r="AP144" s="1">
        <v>7285</v>
      </c>
      <c r="AQ144" s="1">
        <v>5135</v>
      </c>
      <c r="AU144" s="3">
        <f>IFERROR(AP144/AH144,"")</f>
        <v>12.962633451957295</v>
      </c>
      <c r="AV144" s="1">
        <v>-0.9721572614811045</v>
      </c>
      <c r="AW144" s="3">
        <f>IFERROR(D144/AP144,"")</f>
        <v>441.85422100205903</v>
      </c>
      <c r="AX144" s="1">
        <v>73.4958697988186</v>
      </c>
      <c r="AY144" s="4">
        <v>28.5</v>
      </c>
      <c r="AZ144" s="4">
        <v>15.12</v>
      </c>
      <c r="BA144" s="1">
        <v>364381</v>
      </c>
      <c r="BB144" s="2">
        <v>0.1132001909</v>
      </c>
      <c r="BC144" s="1">
        <v>252051</v>
      </c>
      <c r="BD144" s="1">
        <v>23914</v>
      </c>
      <c r="BE144" s="1">
        <v>88416</v>
      </c>
      <c r="BF144" s="1">
        <v>388669</v>
      </c>
      <c r="BG144" s="2">
        <v>0.1132001909</v>
      </c>
      <c r="BH144" s="1">
        <v>136969</v>
      </c>
      <c r="BI144" s="1">
        <v>98814</v>
      </c>
      <c r="BJ144" s="1">
        <v>152886</v>
      </c>
      <c r="BK144" s="1">
        <v>753050</v>
      </c>
      <c r="BL144" s="1">
        <v>853050</v>
      </c>
      <c r="BM144" s="1">
        <v>377840</v>
      </c>
      <c r="BN144" s="1">
        <v>2387509</v>
      </c>
      <c r="BO144" s="1">
        <v>355107</v>
      </c>
      <c r="BP144" s="1">
        <v>386735</v>
      </c>
      <c r="BQ144" s="1">
        <v>487951</v>
      </c>
      <c r="BS144" s="1">
        <v>235861</v>
      </c>
      <c r="BT144" s="1">
        <v>155082</v>
      </c>
      <c r="BV144" s="1">
        <v>149580</v>
      </c>
      <c r="BW144" s="1">
        <v>10683</v>
      </c>
      <c r="BX144" s="1">
        <v>59012</v>
      </c>
      <c r="BY144" s="4">
        <v>26.43</v>
      </c>
      <c r="BZ144" s="4">
        <v>4.74</v>
      </c>
      <c r="CA144" s="1">
        <v>71.25</v>
      </c>
      <c r="CB144" s="5">
        <v>1.02643</v>
      </c>
      <c r="CC144" s="1">
        <v>3.72</v>
      </c>
      <c r="CD144" s="3">
        <v>0.5056</v>
      </c>
      <c r="CE144" s="1">
        <v>101</v>
      </c>
      <c r="CF144" s="1">
        <v>5394</v>
      </c>
      <c r="CG144" s="1">
        <v>2920</v>
      </c>
      <c r="CH144" s="1">
        <v>4365</v>
      </c>
      <c r="CI144" s="1">
        <v>1029</v>
      </c>
      <c r="CJ144" s="1">
        <v>1891</v>
      </c>
      <c r="CK144" s="1">
        <v>2716769</v>
      </c>
      <c r="CL144" s="1">
        <v>511021</v>
      </c>
      <c r="CM144" s="3">
        <v>555</v>
      </c>
      <c r="CO144" s="1">
        <v>7874</v>
      </c>
      <c r="CP144" s="1">
        <v>1.69</v>
      </c>
      <c r="CR144" s="1">
        <v>6790</v>
      </c>
      <c r="CS144" s="1">
        <v>1084</v>
      </c>
      <c r="CU144" s="1">
        <v>11800</v>
      </c>
      <c r="CV144" s="1">
        <v>1904</v>
      </c>
      <c r="CW144" s="1">
        <v>63543</v>
      </c>
      <c r="CX144" s="1">
        <v>63184</v>
      </c>
      <c r="CY144" s="1">
        <v>62331</v>
      </c>
      <c r="CZ144" s="1">
        <v>62447</v>
      </c>
      <c r="DA144" s="1">
        <v>59297</v>
      </c>
      <c r="DB144" s="4">
        <v>70.67120142</v>
      </c>
      <c r="DC144" s="4">
        <v>31.5</v>
      </c>
      <c r="DD144" s="4">
        <v>29.4</v>
      </c>
      <c r="DF144" s="4">
        <v>23.7</v>
      </c>
      <c r="DG144" s="4">
        <v>61.7</v>
      </c>
      <c r="DH144" s="4">
        <f>IF(COUNT(DJ144,D144)=2,IFERROR(DJ144*100/D144,""),"")</f>
        <v>31.5</v>
      </c>
      <c r="DI144" s="1">
        <f>IF(COUNT(O144,DJ143)=2,O144*0.9+DJ143*0.015,"")</f>
        <v>119293</v>
      </c>
      <c r="DJ144" s="1">
        <f>IF(COUNT(DJ143,I144,O144,DL144,DI144)=5,DJ143+I144+O144-DL144-DI144,"")</f>
        <v>1016754</v>
      </c>
      <c r="DK144" s="1">
        <f>IF(COUNT(DK143,DI144,DM144,DR144)=4,DK143+DI144-DM144-DR144,"")</f>
        <v>2211036</v>
      </c>
      <c r="DL144" s="1">
        <f>IF(COUNT(DJ143,BZ144)=2,ROUND(DJ143*BZ144/1000,0),"")</f>
        <v>4717</v>
      </c>
      <c r="DM144" s="1">
        <v>4827.12953</v>
      </c>
      <c r="DO144" s="1">
        <v>3198.87047</v>
      </c>
      <c r="DP144" s="1">
        <v>-2787.87047</v>
      </c>
      <c r="DQ144" s="1">
        <v>62034.9918</v>
      </c>
      <c r="DR144" s="1">
        <f>IF(COUNT(DI143)=1,ROUND(DI143*0.2,0),"")</f>
        <v>411</v>
      </c>
      <c r="DS144" s="1">
        <f>IF(COUNT(DS143,DR144,BZ144)=3,INT(DS143+DR144-(DS143*BZ144/1000)),"")</f>
        <v>15869</v>
      </c>
      <c r="DU144" t="str">
        <v>http://lds.org/ensign/1972/07/the-annual-report-of-the-church?lang=eng</v>
      </c>
    </row>
    <row r="145">
      <c r="A145">
        <v>1973</v>
      </c>
      <c r="B145" t="str">
        <v/>
      </c>
      <c r="C145" s="1">
        <f>A145</f>
        <v>1973</v>
      </c>
      <c r="D145" s="1">
        <v>3321556</v>
      </c>
      <c r="E145" s="1">
        <f>IF(COUNT(D145,D144)=2,(D145-D144),"")</f>
        <v>102648</v>
      </c>
      <c r="F145" s="2">
        <f>IFERROR(E145/D144,"")</f>
        <v>0.03188907542557911</v>
      </c>
      <c r="G145" s="2">
        <f>IFERROR((E145-E144)/E144,"")</f>
        <v>-0.19778046969637764</v>
      </c>
      <c r="I145" s="1">
        <v>68623</v>
      </c>
      <c r="J145" s="1">
        <f>IF(COUNT(I137,M145)=2,I137*M145,"")</f>
        <v>58343</v>
      </c>
      <c r="K145" s="2">
        <f>IFERROR((I145-I144)/I144,"")</f>
        <v>-0.015381304254250664</v>
      </c>
      <c r="L145" s="2">
        <f>IFERROR(J145/E145,"")</f>
        <v>0.5683793157197412</v>
      </c>
      <c r="M145" s="2">
        <f>IF(COUNT(M144)=1,M144-0.0002,"")</f>
        <v>0.9530678254051228</v>
      </c>
      <c r="N145" s="2">
        <f>IF(COUNT(I137,J145)=2,IFERROR((I137-J145)/I137,""),"")</f>
        <v>0.046932174594877155</v>
      </c>
      <c r="O145" s="1">
        <v>79603</v>
      </c>
      <c r="P145" s="2">
        <f>IFERROR((O145-O144)/O144,"")</f>
        <v>-0.12751405679713274</v>
      </c>
      <c r="Q145" s="1">
        <f>IF(COUNT(O145,J145)=2,(O145+J145),"")</f>
        <v>137946</v>
      </c>
      <c r="R145" s="2">
        <v>1.100321313816494</v>
      </c>
      <c r="S145" s="1">
        <f>IF(COUNT(Q145,E145)=2,(Q145-E145),"")</f>
        <v>35298</v>
      </c>
      <c r="T145" s="2">
        <f>IFERROR((U145-U144)/U144,"")</f>
        <v>0.08851430239346177</v>
      </c>
      <c r="U145" s="1">
        <v>14917</v>
      </c>
      <c r="V145" s="2">
        <f>IFERROR(U145/D145,"")</f>
        <v>0.004490967486322675</v>
      </c>
      <c r="W145" s="2">
        <f>IFERROR((X145-X144)/X144,"")</f>
        <v>-0.19846166349453012</v>
      </c>
      <c r="X145" s="3">
        <f>IFERROR(O145/U145,"")</f>
        <v>5.336394717436482</v>
      </c>
      <c r="Y145" s="3">
        <f>IFERROR(E145/U145,"")</f>
        <v>6.881276396058189</v>
      </c>
      <c r="Z145" s="3">
        <f>IFERROR(Q145/U145,"")</f>
        <v>9.247569886706442</v>
      </c>
      <c r="AB145" t="str">
        <v>Not Reported</v>
      </c>
      <c r="AC145" t="str">
        <v>Not Reported</v>
      </c>
      <c r="AD145" t="str">
        <v>Not Reported</v>
      </c>
      <c r="AG145" s="2">
        <f>IFERROR((AH145-AH144)/AH144,"")</f>
        <v>0.12099644128113879</v>
      </c>
      <c r="AH145" s="1">
        <v>630</v>
      </c>
      <c r="AI145" s="1">
        <v>2856210</v>
      </c>
      <c r="AK145" s="1">
        <v>108</v>
      </c>
      <c r="AL145" s="1">
        <v>465346</v>
      </c>
      <c r="AM145" s="2">
        <f>IFERROR((AN145-AN144)/AN144,"")</f>
        <v>-0.2141982921487535</v>
      </c>
      <c r="AN145" s="3">
        <f>IF(COUNT(D145,AH145,AK145)=3,D145/(AH145+AK145),"")</f>
        <v>4500.753387533875</v>
      </c>
      <c r="AO145" s="2">
        <f>IFERROR((AP145-AP144)/AP144,"")</f>
        <v>0.03692518874399451</v>
      </c>
      <c r="AP145" s="1">
        <v>7554</v>
      </c>
      <c r="AQ145" s="1">
        <v>4580</v>
      </c>
      <c r="AR145" s="1">
        <v>2974</v>
      </c>
      <c r="AS145" s="1">
        <v>1127</v>
      </c>
      <c r="AT145" s="1">
        <v>1847</v>
      </c>
      <c r="AU145" s="3">
        <f>IFERROR(AP145/AH145,"")</f>
        <v>11.99047619047619</v>
      </c>
      <c r="AV145" s="1">
        <v>0</v>
      </c>
      <c r="AW145" s="3">
        <f>IFERROR(D145/AP145,"")</f>
        <v>439.7082340481864</v>
      </c>
      <c r="AX145" s="1">
        <v>71.34988284494597</v>
      </c>
      <c r="AY145" s="4">
        <v>25.64</v>
      </c>
      <c r="AZ145" s="4">
        <v>14.72</v>
      </c>
      <c r="BA145" s="1">
        <v>404727</v>
      </c>
      <c r="BB145" s="2">
        <v>0.1218486155</v>
      </c>
      <c r="BC145" s="1">
        <v>280351</v>
      </c>
      <c r="BD145" s="1">
        <v>24490</v>
      </c>
      <c r="BE145" s="1">
        <v>99886</v>
      </c>
      <c r="BF145" s="1">
        <v>408141</v>
      </c>
      <c r="BG145" s="2">
        <v>0.1228764471</v>
      </c>
      <c r="BH145" s="1">
        <v>140549</v>
      </c>
      <c r="BI145" s="1">
        <v>102924</v>
      </c>
      <c r="BJ145" s="1">
        <v>164668</v>
      </c>
      <c r="BK145" s="1">
        <v>812868</v>
      </c>
      <c r="BM145" s="1">
        <v>785000</v>
      </c>
      <c r="BN145" s="1">
        <v>2564134</v>
      </c>
      <c r="BO145" s="1">
        <v>171377</v>
      </c>
      <c r="BP145" s="1">
        <v>212040</v>
      </c>
      <c r="BQ145" s="1">
        <v>471538</v>
      </c>
      <c r="BR145" s="1">
        <v>625000</v>
      </c>
      <c r="BT145" s="1">
        <v>165310</v>
      </c>
      <c r="BV145" s="1">
        <v>128181</v>
      </c>
      <c r="BW145" s="1">
        <v>9321</v>
      </c>
      <c r="BX145" s="1">
        <v>59302</v>
      </c>
      <c r="BY145" s="4">
        <v>25.64</v>
      </c>
      <c r="BZ145" s="4">
        <v>4.91</v>
      </c>
      <c r="CA145" s="1">
        <v>71.45</v>
      </c>
      <c r="CB145" s="5">
        <v>1.02564</v>
      </c>
      <c r="CC145" s="1">
        <v>3.62</v>
      </c>
      <c r="CD145" s="3">
        <v>0.5054</v>
      </c>
      <c r="CE145" s="1">
        <v>108</v>
      </c>
      <c r="CF145" s="1">
        <v>5707</v>
      </c>
      <c r="CG145" s="1">
        <v>2944</v>
      </c>
      <c r="CH145" s="1">
        <v>4580</v>
      </c>
      <c r="CI145" s="1">
        <v>1127</v>
      </c>
      <c r="CJ145" s="1">
        <v>1817</v>
      </c>
      <c r="CK145" s="1">
        <v>2856210</v>
      </c>
      <c r="CL145" s="1">
        <v>465346</v>
      </c>
      <c r="CM145" s="3">
        <v>553</v>
      </c>
      <c r="CO145" s="1">
        <v>9471</v>
      </c>
      <c r="CP145" s="1">
        <v>1.72</v>
      </c>
      <c r="CR145" s="1">
        <v>8155</v>
      </c>
      <c r="CS145" s="1">
        <v>1316</v>
      </c>
      <c r="CU145" s="1">
        <v>12825</v>
      </c>
      <c r="CV145" s="1">
        <v>2092</v>
      </c>
      <c r="CW145" s="1">
        <v>65738</v>
      </c>
      <c r="CX145" s="1">
        <v>64602</v>
      </c>
      <c r="CY145" s="1">
        <v>64242</v>
      </c>
      <c r="CZ145" s="1">
        <v>63390</v>
      </c>
      <c r="DA145" s="1">
        <v>63506</v>
      </c>
      <c r="DB145" s="4">
        <v>70.62905257</v>
      </c>
      <c r="DC145" s="4">
        <v>31.6</v>
      </c>
      <c r="DD145" s="4">
        <v>29.8</v>
      </c>
      <c r="DF145" s="4">
        <v>26.9</v>
      </c>
      <c r="DG145" s="4">
        <v>64.1</v>
      </c>
      <c r="DH145" s="4">
        <f>IF(COUNT(DJ145,D145)=2,IFERROR(DJ145*100/D145,""),"")</f>
        <v>31.6</v>
      </c>
      <c r="DI145" s="1">
        <f>IF(COUNT(O145,DJ144)=2,O145*0.9+DJ144*0.015,"")</f>
        <v>110287</v>
      </c>
      <c r="DJ145" s="1">
        <f>IF(COUNT(DJ144,I145,O145,DL145,DI145)=5,DJ144+I145+O145-DL145-DI145,"")</f>
        <v>1049612</v>
      </c>
      <c r="DK145" s="1">
        <f>IF(COUNT(DK144,DI145,DM145,DR145)=4,DK144+DI145-DM145-DR145,"")</f>
        <v>2271944</v>
      </c>
      <c r="DL145" s="1">
        <f>IF(COUNT(DJ144,BZ145)=2,ROUND(DJ144*BZ145/1000,0),"")</f>
        <v>5081</v>
      </c>
      <c r="DM145" s="1">
        <v>4969.525747</v>
      </c>
      <c r="DO145" s="1">
        <v>24364.47425</v>
      </c>
      <c r="DP145" s="1">
        <v>-23938.47425</v>
      </c>
      <c r="DQ145" s="1">
        <v>38096.51755</v>
      </c>
      <c r="DR145" s="1">
        <f>IF(COUNT(DI144)=1,ROUND(DI144*0.2,0),"")</f>
        <v>426</v>
      </c>
      <c r="DS145" s="1">
        <f>IF(COUNT(DS144,DR145,BZ145)=3,INT(DS144+DR145-(DS144*BZ145/1000)),"")</f>
        <v>16217</v>
      </c>
      <c r="DU145" t="str">
        <v>http://www.lds.org/ensign/1974/05/statistical-report-1973?lang=eng</v>
      </c>
    </row>
    <row r="146">
      <c r="A146">
        <v>1974</v>
      </c>
      <c r="B146" t="str">
        <v/>
      </c>
      <c r="C146" s="1">
        <f>A146</f>
        <v>1974</v>
      </c>
      <c r="D146" s="1">
        <v>3385909</v>
      </c>
      <c r="E146" s="1">
        <f>IF(COUNT(D146,D145)=2,(D146-D145),"")</f>
        <v>64353</v>
      </c>
      <c r="F146" s="2">
        <f>IFERROR(E146/D145,"")</f>
        <v>0.019374353465664886</v>
      </c>
      <c r="G146" s="2">
        <f>IFERROR((E146-E145)/E145,"")</f>
        <v>-0.3730710778583119</v>
      </c>
      <c r="H146" s="2">
        <v>0.9213801449</v>
      </c>
      <c r="I146" s="1">
        <v>72717</v>
      </c>
      <c r="J146" s="1">
        <f>IF(COUNT(I138,M146)=2,I138*M146,"")</f>
        <v>48578</v>
      </c>
      <c r="K146" s="2">
        <f>IFERROR((I146-I145)/I145,"")</f>
        <v>0.059659297903035424</v>
      </c>
      <c r="L146" s="2">
        <f>IFERROR(J146/E146,"")</f>
        <v>0.7548676829363045</v>
      </c>
      <c r="M146" s="2">
        <f>IF(COUNT(M145)=1,M145-0.0002,"")</f>
        <v>0.9558082795529671</v>
      </c>
      <c r="N146" s="2">
        <f>IF(COUNT(I138,J146)=2,IFERROR((I138-J146)/I138,""),"")</f>
        <v>0.0441917204470329</v>
      </c>
      <c r="O146" s="1">
        <v>69018</v>
      </c>
      <c r="P146" s="2">
        <f>IFERROR((O146-O145)/O145,"")</f>
        <v>-0.13297237541298695</v>
      </c>
      <c r="Q146" s="1">
        <f>IF(COUNT(O146,J146)=2,(O146+J146),"")</f>
        <v>117596</v>
      </c>
      <c r="R146" s="2">
        <v>0.5083857442348009</v>
      </c>
      <c r="S146" s="1">
        <f>IF(COUNT(Q146,E146)=2,(Q146-E146),"")</f>
        <v>53243</v>
      </c>
      <c r="T146" s="2">
        <f>IFERROR((U146-U145)/U145,"")</f>
        <v>0.11168465509150634</v>
      </c>
      <c r="U146" s="1">
        <v>16583</v>
      </c>
      <c r="V146" s="2">
        <f>IFERROR(U146/D146,"")</f>
        <v>0.004897650822866179</v>
      </c>
      <c r="W146" s="2">
        <f>IFERROR((X146-X145)/X145,"")</f>
        <v>-0.22007772562476796</v>
      </c>
      <c r="X146" s="3">
        <f>IFERROR(O146/U146,"")</f>
        <v>4.161973104987035</v>
      </c>
      <c r="Y146" s="3">
        <f>IFERROR(E146/U146,"")</f>
        <v>3.880660917807393</v>
      </c>
      <c r="Z146" s="3">
        <f>IFERROR(Q146/U146,"")</f>
        <v>7.091358620273774</v>
      </c>
      <c r="AB146" t="str">
        <v>Not Reported</v>
      </c>
      <c r="AC146" t="str">
        <v>Not Reported</v>
      </c>
      <c r="AD146" t="str">
        <v>Not Reported</v>
      </c>
      <c r="AG146" s="2">
        <f>IFERROR((AH146-AH145)/AH145,"")</f>
        <v>0.07142857142857142</v>
      </c>
      <c r="AH146" s="1">
        <v>675</v>
      </c>
      <c r="AI146" s="1">
        <v>2960143</v>
      </c>
      <c r="AJ146" s="2">
        <f>IFERROR((AK146-AK145)/AK145,"")</f>
        <v>0.046296296296296294</v>
      </c>
      <c r="AK146" s="1">
        <v>113</v>
      </c>
      <c r="AL146" s="1">
        <v>425766</v>
      </c>
      <c r="AM146" s="2">
        <f>IFERROR((AN146-AN145)/AN145,"")</f>
        <v>-0.045306760332917875</v>
      </c>
      <c r="AN146" s="3">
        <f>IF(COUNT(D146,AH146,AK146)=3,D146/(AH146+AK146),"")</f>
        <v>4296.838832487309</v>
      </c>
      <c r="AO146" s="2">
        <f>IFERROR((AP146-AP145)/AP145,"")</f>
        <v>0.028991262907069104</v>
      </c>
      <c r="AP146" s="1">
        <v>7773</v>
      </c>
      <c r="AQ146" s="1">
        <v>4756</v>
      </c>
      <c r="AR146" s="1">
        <v>3017</v>
      </c>
      <c r="AS146" s="1">
        <v>1195</v>
      </c>
      <c r="AT146" s="1">
        <v>1822</v>
      </c>
      <c r="AU146" s="3">
        <f>IFERROR(AP146/AH146,"")</f>
        <v>11.515555555555556</v>
      </c>
      <c r="AV146" s="1">
        <v>0.4749206349206343</v>
      </c>
      <c r="AW146" s="3">
        <f>IFERROR(D146/AP146,"")</f>
        <v>435.59873922552424</v>
      </c>
      <c r="AX146" s="1">
        <v>67.24038802228381</v>
      </c>
      <c r="AY146" s="4">
        <v>26.11</v>
      </c>
      <c r="AZ146" s="4">
        <v>14.29</v>
      </c>
      <c r="BA146" s="1">
        <v>422976</v>
      </c>
      <c r="BB146" s="2">
        <v>0.1249224359</v>
      </c>
      <c r="BC146" s="1">
        <v>292873</v>
      </c>
      <c r="BD146" s="1">
        <v>25184</v>
      </c>
      <c r="BE146" s="1">
        <v>104919</v>
      </c>
      <c r="BF146" s="1">
        <v>418329</v>
      </c>
      <c r="BG146" s="2">
        <v>0.1235499832</v>
      </c>
      <c r="BH146" s="1">
        <v>140185</v>
      </c>
      <c r="BI146" s="1">
        <v>107277</v>
      </c>
      <c r="BJ146" s="1">
        <v>170867</v>
      </c>
      <c r="BK146" s="1">
        <v>841305</v>
      </c>
      <c r="BM146" s="1">
        <v>861272</v>
      </c>
      <c r="BN146" s="1">
        <v>3101281</v>
      </c>
      <c r="BO146" s="1">
        <v>180912</v>
      </c>
      <c r="BP146" s="1">
        <v>178307</v>
      </c>
      <c r="BQ146" s="1">
        <v>468790</v>
      </c>
      <c r="BR146" s="1">
        <v>650000</v>
      </c>
      <c r="BT146" s="1">
        <v>172788</v>
      </c>
      <c r="BV146" s="1">
        <v>116252</v>
      </c>
      <c r="BW146" s="1">
        <v>8082</v>
      </c>
      <c r="BX146" s="1">
        <v>64635</v>
      </c>
      <c r="BY146" s="4">
        <v>26.11</v>
      </c>
      <c r="BZ146" s="4">
        <v>4.5</v>
      </c>
      <c r="CA146" s="1">
        <v>72.05</v>
      </c>
      <c r="CB146" s="5">
        <v>1.02611</v>
      </c>
      <c r="CC146" s="1">
        <v>3.72</v>
      </c>
      <c r="CD146" s="3">
        <v>0.5052</v>
      </c>
      <c r="CE146" s="1">
        <v>113</v>
      </c>
      <c r="CF146" s="1">
        <v>5951</v>
      </c>
      <c r="CG146" s="1">
        <v>3017</v>
      </c>
      <c r="CH146" s="1">
        <v>4756</v>
      </c>
      <c r="CI146" s="1">
        <v>1195</v>
      </c>
      <c r="CJ146" s="1">
        <v>1822</v>
      </c>
      <c r="CK146" s="1">
        <v>2960143</v>
      </c>
      <c r="CL146" s="1">
        <v>425766</v>
      </c>
      <c r="CM146" s="3">
        <v>551</v>
      </c>
      <c r="CO146" s="1">
        <v>9811</v>
      </c>
      <c r="CP146" s="1">
        <v>1.72</v>
      </c>
      <c r="CR146" s="1">
        <v>8435</v>
      </c>
      <c r="CS146" s="1">
        <v>1376</v>
      </c>
      <c r="CU146" s="1">
        <v>14236</v>
      </c>
      <c r="CV146" s="1">
        <v>2347</v>
      </c>
      <c r="CW146" s="1">
        <v>66805</v>
      </c>
      <c r="CX146" s="1">
        <v>66656</v>
      </c>
      <c r="CY146" s="1">
        <v>65520</v>
      </c>
      <c r="CZ146" s="1">
        <v>65160</v>
      </c>
      <c r="DA146" s="1">
        <v>64308</v>
      </c>
      <c r="DB146" s="4">
        <v>73.81293286</v>
      </c>
      <c r="DC146" s="4">
        <v>31.8</v>
      </c>
      <c r="DD146" s="4">
        <v>30.8</v>
      </c>
      <c r="DF146" s="4">
        <v>26.7</v>
      </c>
      <c r="DG146" s="4">
        <v>65.4</v>
      </c>
      <c r="DH146" s="4">
        <f>IF(COUNT(DJ146,D146)=2,IFERROR(DJ146*100/D146,""),"")</f>
        <v>31.8</v>
      </c>
      <c r="DI146" s="1">
        <f>IF(COUNT(O146,DJ145)=2,O146*0.9+DJ145*0.015,"")</f>
        <v>109829</v>
      </c>
      <c r="DJ146" s="1">
        <f>IF(COUNT(DJ145,I146,O146,DL146,DI146)=5,DJ145+I146+O146-DL146-DI146,"")</f>
        <v>1076719</v>
      </c>
      <c r="DK146" s="1">
        <f>IF(COUNT(DK145,DI146,DM146,DR146)=4,DK145+DI146-DM146-DR146,"")</f>
        <v>2309190</v>
      </c>
      <c r="DL146" s="1">
        <f>IF(COUNT(DJ145,BZ146)=2,ROUND(DJ145*BZ146/1000,0),"")</f>
        <v>4799</v>
      </c>
      <c r="DM146" s="1">
        <v>5116.71432</v>
      </c>
      <c r="DO146" s="1">
        <v>41983.28568</v>
      </c>
      <c r="DP146" s="1">
        <v>-41547.28568</v>
      </c>
      <c r="DQ146" s="1">
        <v>-3450.768129</v>
      </c>
      <c r="DR146" s="1">
        <f>IF(COUNT(DI145)=1,ROUND(DI145*0.2,0),"")</f>
        <v>436</v>
      </c>
      <c r="DS146" s="1">
        <f>IF(COUNT(DS145,DR146,BZ146)=3,INT(DS145+DR146-(DS145*BZ146/1000)),"")</f>
        <v>16580</v>
      </c>
      <c r="DU146" t="str">
        <v>http://lds.org/ensign/1975/05/statistical-report-1974?lang=eng</v>
      </c>
    </row>
    <row r="147">
      <c r="A147">
        <v>1975</v>
      </c>
      <c r="B147" t="str">
        <v/>
      </c>
      <c r="C147" s="1">
        <f>A147</f>
        <v>1975</v>
      </c>
      <c r="D147" s="1">
        <v>3572202</v>
      </c>
      <c r="E147" s="1">
        <f>IF(COUNT(D147,D146)=2,(D147-D146),"")</f>
        <v>186293</v>
      </c>
      <c r="F147" s="2">
        <f>IFERROR(E147/D146,"")</f>
        <v>0.05502008470989622</v>
      </c>
      <c r="G147" s="2">
        <f>IFERROR((E147-E146)/E146,"")</f>
        <v>1.8948611564340434</v>
      </c>
      <c r="H147" s="2">
        <v>0.8654967826</v>
      </c>
      <c r="I147" s="1">
        <v>79723</v>
      </c>
      <c r="J147" s="1">
        <f>IF(COUNT(I139,M147)=2,I139*M147,"")</f>
        <v>47234</v>
      </c>
      <c r="K147" s="2">
        <f>IFERROR((I147-I146)/I146,"")</f>
        <v>0.09634610888788041</v>
      </c>
      <c r="L147" s="2">
        <f>IFERROR(J147/E147,"")</f>
        <v>0.2535468321407675</v>
      </c>
      <c r="M147" s="2">
        <f>IF(COUNT(M146)=1,M146-0.0002,"")</f>
        <v>0.8376753507014028</v>
      </c>
      <c r="N147" s="2">
        <f>IF(COUNT(I139,J147)=2,IFERROR((I139-J147)/I139,""),"")</f>
        <v>0.1623246492985972</v>
      </c>
      <c r="O147" s="1">
        <v>95412</v>
      </c>
      <c r="P147" s="2">
        <f>IFERROR((O147-O146)/O146,"")</f>
        <v>0.38242197687559765</v>
      </c>
      <c r="Q147" s="1">
        <f>IF(COUNT(O147,J147)=2,(O147+J147),"")</f>
        <v>142646</v>
      </c>
      <c r="R147" s="2">
        <v>-1.819769734988637</v>
      </c>
      <c r="S147" s="1">
        <f>IF(COUNT(Q147,E147)=2,(Q147-E147),"")</f>
        <v>-43647</v>
      </c>
      <c r="T147" s="2">
        <f>IFERROR((U147-U146)/U146,"")</f>
        <v>0.29451848278357357</v>
      </c>
      <c r="U147" s="1">
        <v>21467</v>
      </c>
      <c r="V147" s="2">
        <f>IFERROR(U147/D147,"")</f>
        <v>0.006009458591647393</v>
      </c>
      <c r="W147" s="2">
        <f>IFERROR((X147-X146)/X146,"")</f>
        <v>0.06790439477002075</v>
      </c>
      <c r="X147" s="3">
        <f>IFERROR(O147/U147,"")</f>
        <v>4.444589369730283</v>
      </c>
      <c r="Y147" s="3">
        <f>IFERROR(E147/U147,"")</f>
        <v>8.678110588344902</v>
      </c>
      <c r="Z147" s="3">
        <f>IFERROR(Q147/U147,"")</f>
        <v>6.644896818372385</v>
      </c>
      <c r="AB147" t="str">
        <v>Not Reported</v>
      </c>
      <c r="AC147" t="str">
        <v>Not Reported</v>
      </c>
      <c r="AD147" t="str">
        <v>Not Reported</v>
      </c>
      <c r="AG147" s="2">
        <f>IFERROR((AH147-AH146)/AH146,"")</f>
        <v>0.09185185185185185</v>
      </c>
      <c r="AH147" s="1">
        <v>737</v>
      </c>
      <c r="AI147" s="1">
        <v>3126469</v>
      </c>
      <c r="AJ147" s="2">
        <f>IFERROR((AK147-AK146)/AK146,"")</f>
        <v>0.18584070796460178</v>
      </c>
      <c r="AK147" s="1">
        <v>134</v>
      </c>
      <c r="AL147" s="1">
        <v>445733</v>
      </c>
      <c r="AM147" s="2">
        <f>IFERROR((AN147-AN146)/AN146,"")</f>
        <v>-0.04551569833364159</v>
      </c>
      <c r="AN147" s="3">
        <f>IF(COUNT(D147,AH147,AK147)=3,D147/(AH147+AK147),"")</f>
        <v>4101.26521239954</v>
      </c>
      <c r="AO147" s="2">
        <f>IFERROR((AP147-AP146)/AP146,"")</f>
        <v>0.04862987263604786</v>
      </c>
      <c r="AP147" s="1">
        <v>8151</v>
      </c>
      <c r="AQ147" s="1">
        <v>5095</v>
      </c>
      <c r="AR147" s="1">
        <v>3056</v>
      </c>
      <c r="AS147" s="1">
        <v>1295</v>
      </c>
      <c r="AT147" s="1">
        <v>1761</v>
      </c>
      <c r="AU147" s="3">
        <f>IFERROR(AP147/AH147,"")</f>
        <v>11.059701492537313</v>
      </c>
      <c r="AV147" s="1">
        <v>0.9307746979388778</v>
      </c>
      <c r="AW147" s="3">
        <f>IFERROR(D147/AP147,"")</f>
        <v>438.2532204637468</v>
      </c>
      <c r="AX147" s="1">
        <v>69.89486926050637</v>
      </c>
      <c r="AY147" s="4">
        <v>27.79</v>
      </c>
      <c r="AZ147" s="4">
        <v>13.75</v>
      </c>
      <c r="BA147" s="1">
        <v>447786</v>
      </c>
      <c r="BB147" s="2">
        <v>0.1253529336</v>
      </c>
      <c r="BC147" s="1">
        <v>308863</v>
      </c>
      <c r="BD147" s="1">
        <v>25734</v>
      </c>
      <c r="BE147" s="1">
        <v>113189</v>
      </c>
      <c r="BF147" s="1">
        <v>426007</v>
      </c>
      <c r="BG147" s="2">
        <v>0.1192561339</v>
      </c>
      <c r="BH147" s="1">
        <v>140832</v>
      </c>
      <c r="BI147" s="1">
        <v>106934</v>
      </c>
      <c r="BJ147" s="1">
        <v>178241</v>
      </c>
      <c r="BK147" s="1">
        <v>873793</v>
      </c>
      <c r="BM147" s="1">
        <v>954957</v>
      </c>
      <c r="BN147" s="1">
        <v>3243531</v>
      </c>
      <c r="BO147" s="1">
        <v>257082</v>
      </c>
      <c r="BP147" s="1">
        <v>223440</v>
      </c>
      <c r="BQ147" s="1">
        <v>484261</v>
      </c>
      <c r="BT147" s="1">
        <v>174018</v>
      </c>
      <c r="BV147" s="1">
        <v>145675</v>
      </c>
      <c r="BW147" s="1">
        <v>11172</v>
      </c>
      <c r="BX147" s="1">
        <v>68551</v>
      </c>
      <c r="BY147" s="4">
        <v>27.79</v>
      </c>
      <c r="BZ147" s="4">
        <v>4.36</v>
      </c>
      <c r="CA147" s="1">
        <v>72.7</v>
      </c>
      <c r="CB147" s="5">
        <v>1.02779</v>
      </c>
      <c r="CC147" s="1">
        <v>4</v>
      </c>
      <c r="CD147" s="3">
        <v>0.5051</v>
      </c>
      <c r="CE147" s="1">
        <v>134</v>
      </c>
      <c r="CF147" s="1">
        <v>6390</v>
      </c>
      <c r="CG147" s="1">
        <v>3056</v>
      </c>
      <c r="CH147" s="1">
        <v>5095</v>
      </c>
      <c r="CI147" s="1">
        <v>1295</v>
      </c>
      <c r="CJ147" s="1">
        <v>1761</v>
      </c>
      <c r="CK147" s="1">
        <v>3126469</v>
      </c>
      <c r="CL147" s="1">
        <v>445733</v>
      </c>
      <c r="CM147" s="3">
        <v>542</v>
      </c>
      <c r="CO147" s="1">
        <v>14446</v>
      </c>
      <c r="CP147" s="1">
        <v>1.77</v>
      </c>
      <c r="CQ147" s="1">
        <v>2000</v>
      </c>
      <c r="CR147" s="1">
        <v>10019</v>
      </c>
      <c r="CS147" s="1">
        <v>2427</v>
      </c>
      <c r="CT147" s="1">
        <v>2000</v>
      </c>
      <c r="CU147" s="1">
        <v>16656</v>
      </c>
      <c r="CV147" s="1">
        <v>2811</v>
      </c>
      <c r="CW147" s="1">
        <v>66630</v>
      </c>
      <c r="CX147" s="1">
        <v>68074</v>
      </c>
      <c r="CY147" s="1">
        <v>67925</v>
      </c>
      <c r="CZ147" s="1">
        <v>66789</v>
      </c>
      <c r="DA147" s="1">
        <v>66429</v>
      </c>
      <c r="DB147" s="4">
        <v>70.9028824</v>
      </c>
      <c r="DC147" s="4">
        <v>32.3</v>
      </c>
      <c r="DD147" s="4">
        <v>31.8</v>
      </c>
      <c r="DF147" s="4">
        <v>31</v>
      </c>
      <c r="DG147" s="4">
        <v>64.6</v>
      </c>
      <c r="DH147" s="4">
        <f>IF(COUNT(DJ147,D147)=2,IFERROR(DJ147*100/D147,""),"")</f>
        <v>32.3</v>
      </c>
      <c r="DI147" s="1">
        <f>IF(COUNT(O147,DJ146)=2,O147*0.9+DJ146*0.015,"")</f>
        <v>93134</v>
      </c>
      <c r="DJ147" s="1">
        <f>IF(COUNT(DJ146,I147,O147,DL147,DI147)=5,DJ146+I147+O147-DL147-DI147,"")</f>
        <v>1153821</v>
      </c>
      <c r="DK147" s="1">
        <f>IF(COUNT(DK146,DI147,DM147,DR147)=4,DK146+DI147-DM147-DR147,"")</f>
        <v>2418381</v>
      </c>
      <c r="DL147" s="1">
        <f>IF(COUNT(DJ146,BZ147)=2,ROUND(DJ146*BZ147/1000,0),"")</f>
        <v>4899</v>
      </c>
      <c r="DM147" s="1">
        <v>5218.94656</v>
      </c>
      <c r="DO147" s="1">
        <v>-50735.94656</v>
      </c>
      <c r="DP147" s="1">
        <v>51187.94656</v>
      </c>
      <c r="DQ147" s="1">
        <v>47737.17843</v>
      </c>
      <c r="DR147" s="1">
        <f>IF(COUNT(DI146)=1,ROUND(DI146*0.2,0),"")</f>
        <v>452</v>
      </c>
      <c r="DS147" s="1">
        <f>IF(COUNT(DS146,DR147,BZ147)=3,INT(DS146+DR147-(DS146*BZ147/1000)),"")</f>
        <v>16959</v>
      </c>
      <c r="DU147" t="str">
        <v>http://lds.org/ensign/1976/05/statistical-report-1975?lang=eng</v>
      </c>
    </row>
    <row r="148">
      <c r="A148">
        <v>1976</v>
      </c>
      <c r="B148" t="str">
        <v/>
      </c>
      <c r="C148" s="1">
        <f>A148</f>
        <v>1976</v>
      </c>
      <c r="D148" s="1">
        <v>3742749</v>
      </c>
      <c r="E148" s="1">
        <f>IF(COUNT(D148,D147)=2,(D148-D147),"")</f>
        <v>170547</v>
      </c>
      <c r="F148" s="2">
        <f>IFERROR(E148/D147,"")</f>
        <v>0.04774282081472436</v>
      </c>
      <c r="G148" s="2">
        <f>IFERROR((E148-E147)/E147,"")</f>
        <v>-0.0845227678978813</v>
      </c>
      <c r="H148" s="2">
        <v>0.7794672511</v>
      </c>
      <c r="I148" s="1">
        <v>88522</v>
      </c>
      <c r="J148" s="1">
        <f>IF(COUNT(I140,M148)=2,I140*M148,"")</f>
        <v>50263</v>
      </c>
      <c r="K148" s="2">
        <f>IFERROR((I148-I147)/I147,"")</f>
        <v>0.1103696549301958</v>
      </c>
      <c r="L148" s="2">
        <f>IFERROR(J148/E148,"")</f>
        <v>0.29471641248453506</v>
      </c>
      <c r="M148" s="2">
        <f>IF(COUNT(M147)=1,M147-0.0002,"")</f>
        <v>0.8667229962753483</v>
      </c>
      <c r="N148" s="2">
        <f>IF(COUNT(I140,J148)=2,IFERROR((I140-J148)/I140,""),"")</f>
        <v>0.13327700372465168</v>
      </c>
      <c r="O148" s="1">
        <v>133959</v>
      </c>
      <c r="P148" s="2">
        <f>IFERROR((O148-O147)/O147,"")</f>
        <v>0.40400578543579424</v>
      </c>
      <c r="Q148" s="1">
        <f>IF(COUNT(O148,J148)=2,(O148+J148),"")</f>
        <v>184222</v>
      </c>
      <c r="R148" s="2">
        <v>-1.3133090475863176</v>
      </c>
      <c r="S148" s="1">
        <f>IF(COUNT(Q148,E148)=2,(Q148-E148),"")</f>
        <v>13675</v>
      </c>
      <c r="T148" s="2">
        <f>IFERROR((U148-U147)/U147,"")</f>
        <v>0.1697489169422835</v>
      </c>
      <c r="U148" s="1">
        <v>25111</v>
      </c>
      <c r="V148" s="2">
        <f>IFERROR(U148/D148,"")</f>
        <v>0.0067092396524586605</v>
      </c>
      <c r="W148" s="2">
        <f>IFERROR((X148-X147)/X147,"")</f>
        <v>0.20026252223926555</v>
      </c>
      <c r="X148" s="3">
        <f>IFERROR(O148/U148,"")</f>
        <v>5.334674047230298</v>
      </c>
      <c r="Y148" s="3">
        <f>IFERROR(E148/U148,"")</f>
        <v>6.7917247421448765</v>
      </c>
      <c r="Z148" s="3">
        <f>IFERROR(Q148/U148,"")</f>
        <v>7.33630679781769</v>
      </c>
      <c r="AB148" t="str">
        <v>Not Reported</v>
      </c>
      <c r="AC148" t="str">
        <v>Not Reported</v>
      </c>
      <c r="AD148" t="str">
        <v>Not Reported</v>
      </c>
      <c r="AG148" s="2">
        <f>IFERROR((AH148-AH147)/AH147,"")</f>
        <v>0.08276797829036635</v>
      </c>
      <c r="AH148" s="1">
        <v>798</v>
      </c>
      <c r="AI148" s="1">
        <v>3283264</v>
      </c>
      <c r="AJ148" s="2">
        <f>IFERROR((AK148-AK147)/AK147,"")</f>
        <v>0.1044776119402985</v>
      </c>
      <c r="AK148" s="1">
        <v>148</v>
      </c>
      <c r="AL148" s="1">
        <v>459485</v>
      </c>
      <c r="AM148" s="2">
        <f>IFERROR((AN148-AN147)/AN147,"")</f>
        <v>-0.035323470476083474</v>
      </c>
      <c r="AN148" s="3">
        <f>IF(COUNT(D148,AH148,AK148)=3,D148/(AH148+AK148),"")</f>
        <v>3956.394291754757</v>
      </c>
      <c r="AO148" s="2">
        <f>IFERROR((AP148-AP147)/AP147,"")</f>
        <v>0.05741626794258373</v>
      </c>
      <c r="AP148" s="1">
        <v>8619</v>
      </c>
      <c r="AQ148" s="1">
        <v>5481</v>
      </c>
      <c r="AR148" s="1">
        <v>3138</v>
      </c>
      <c r="AS148" s="1">
        <v>1422</v>
      </c>
      <c r="AT148" s="1">
        <v>1716</v>
      </c>
      <c r="AU148" s="3">
        <f>IFERROR(AP148/AH148,"")</f>
        <v>10.800751879699249</v>
      </c>
      <c r="AV148" s="1">
        <v>1.189724310776942</v>
      </c>
      <c r="AW148" s="3">
        <f>IFERROR(D148/AP148,"")</f>
        <v>434.24399582318136</v>
      </c>
      <c r="AX148" s="1">
        <v>65.88564461994093</v>
      </c>
      <c r="AY148" s="4">
        <v>29.72</v>
      </c>
      <c r="AZ148" s="4">
        <v>13.34</v>
      </c>
      <c r="BA148" s="1">
        <v>467321</v>
      </c>
      <c r="BB148" s="2">
        <v>0.1248603633</v>
      </c>
      <c r="BC148" s="1">
        <v>320876</v>
      </c>
      <c r="BD148" s="1">
        <v>26328</v>
      </c>
      <c r="BE148" s="1">
        <v>120117</v>
      </c>
      <c r="BF148" s="1">
        <v>438859</v>
      </c>
      <c r="BG148" s="2">
        <v>0.1172557925</v>
      </c>
      <c r="BH148" s="1">
        <v>141341</v>
      </c>
      <c r="BI148" s="1">
        <v>109396</v>
      </c>
      <c r="BJ148" s="1">
        <v>188122</v>
      </c>
      <c r="BK148" s="1">
        <v>906180</v>
      </c>
      <c r="BM148" s="1">
        <v>1129135</v>
      </c>
      <c r="BN148" s="1">
        <v>3387454</v>
      </c>
      <c r="BO148" s="1">
        <v>267352</v>
      </c>
      <c r="BP148" s="1">
        <v>249724</v>
      </c>
      <c r="BQ148" s="1">
        <v>498867</v>
      </c>
      <c r="BS148" t="str">
        <v>Combined with Church schools all years prior</v>
      </c>
      <c r="BT148" s="1">
        <v>183670</v>
      </c>
      <c r="BV148" s="1">
        <v>186240</v>
      </c>
      <c r="BW148" s="1">
        <v>15686</v>
      </c>
      <c r="BX148" s="1">
        <v>72836</v>
      </c>
      <c r="BY148" s="4">
        <v>29.72</v>
      </c>
      <c r="BZ148" s="4">
        <v>4.32</v>
      </c>
      <c r="CA148" s="1">
        <v>72.95</v>
      </c>
      <c r="CB148" s="5">
        <v>1.02972</v>
      </c>
      <c r="CC148" s="1">
        <v>4.29</v>
      </c>
      <c r="CD148" s="3">
        <v>0.5049</v>
      </c>
      <c r="CE148" s="1">
        <v>148</v>
      </c>
      <c r="CF148" s="1">
        <v>6903</v>
      </c>
      <c r="CG148" s="1">
        <v>2844</v>
      </c>
      <c r="CH148" s="1">
        <v>5481</v>
      </c>
      <c r="CI148" s="1">
        <v>1422</v>
      </c>
      <c r="CJ148" s="1">
        <v>1422</v>
      </c>
      <c r="CK148" s="1">
        <v>3283264</v>
      </c>
      <c r="CL148" s="1">
        <v>459485</v>
      </c>
      <c r="CM148" s="3">
        <v>528</v>
      </c>
      <c r="CO148" s="1">
        <v>13928</v>
      </c>
      <c r="CP148" s="1">
        <v>1.77</v>
      </c>
      <c r="CQ148" s="1">
        <v>739</v>
      </c>
      <c r="CR148" s="1">
        <v>10617</v>
      </c>
      <c r="CS148" s="1">
        <v>2572</v>
      </c>
      <c r="CT148" s="1">
        <v>1239</v>
      </c>
      <c r="CU148" s="1">
        <v>20172</v>
      </c>
      <c r="CV148" s="1">
        <v>3700</v>
      </c>
      <c r="CW148" s="1">
        <v>63943</v>
      </c>
      <c r="CX148" s="1">
        <v>68411</v>
      </c>
      <c r="CY148" s="1">
        <v>69856</v>
      </c>
      <c r="CZ148" s="1">
        <v>69707</v>
      </c>
      <c r="DA148" s="1">
        <v>68570</v>
      </c>
      <c r="DB148" s="4">
        <v>67.0063338</v>
      </c>
      <c r="DC148" s="4">
        <v>33.1</v>
      </c>
      <c r="DD148" s="4">
        <v>32.8</v>
      </c>
      <c r="DF148" s="4">
        <v>31.8</v>
      </c>
      <c r="DG148" s="4">
        <v>67.5</v>
      </c>
      <c r="DH148" s="4">
        <f>IF(COUNT(DJ148,D148)=2,IFERROR(DJ148*100/D148,""),"")</f>
        <v>33.1</v>
      </c>
      <c r="DI148" s="1">
        <f>IF(COUNT(O148,DJ147)=2,O148*0.9+DJ147*0.015,"")</f>
        <v>132222</v>
      </c>
      <c r="DJ148" s="1">
        <f>IF(COUNT(DJ147,I148,O148,DL148,DI148)=5,DJ147+I148+O148-DL148-DI148,"")</f>
        <v>1238850</v>
      </c>
      <c r="DK148" s="1">
        <f>IF(COUNT(DK147,DI148,DM148,DR148)=4,DK147+DI148-DM148-DR148,"")</f>
        <v>2503899</v>
      </c>
      <c r="DL148" s="1">
        <f>IF(COUNT(DJ147,BZ148)=2,ROUND(DJ147*BZ148/1000,0),"")</f>
        <v>5230</v>
      </c>
      <c r="DM148" s="1">
        <v>5280.950564</v>
      </c>
      <c r="DO148" s="1">
        <v>5182.049436</v>
      </c>
      <c r="DP148" s="1">
        <v>-4707.049436</v>
      </c>
      <c r="DQ148" s="1">
        <v>43030.12899</v>
      </c>
      <c r="DR148" s="1">
        <f>IF(COUNT(DI147)=1,ROUND(DI147*0.2,0),"")</f>
        <v>475</v>
      </c>
      <c r="DS148" s="1">
        <f>IF(COUNT(DS147,DR148,BZ148)=3,INT(DS147+DR148-(DS147*BZ148/1000)),"")</f>
        <v>17360</v>
      </c>
      <c r="DU148" t="str">
        <v>http://lds.org/ensign/1977/05/statistical-report-1976?lang=eng</v>
      </c>
    </row>
    <row r="149">
      <c r="A149">
        <v>1977</v>
      </c>
      <c r="B149" t="str">
        <v/>
      </c>
      <c r="C149" s="1">
        <f>A149</f>
        <v>1977</v>
      </c>
      <c r="D149" s="1">
        <v>3966000</v>
      </c>
      <c r="E149" s="1">
        <f>IF(COUNT(D149,D148)=2,(D149-D148),"")</f>
        <v>223251</v>
      </c>
      <c r="F149" s="2">
        <f>IFERROR(E149/D148,"")</f>
        <v>0.059648937184940805</v>
      </c>
      <c r="G149" s="2">
        <f>IFERROR((E149-E148)/E148,"")</f>
        <v>0.3090291825713733</v>
      </c>
      <c r="H149" s="2">
        <v>0.7368421053</v>
      </c>
      <c r="I149" s="1">
        <v>95000</v>
      </c>
      <c r="J149" s="1">
        <f>IF(COUNT(I141,M149)=2,I141*M149,"")</f>
        <v>52281</v>
      </c>
      <c r="K149" s="2">
        <f>IFERROR((I149-I148)/I148,"")</f>
        <v>0.07317954858679199</v>
      </c>
      <c r="L149" s="2">
        <f>IFERROR(J149/E149,"")</f>
        <v>0.23418036201405593</v>
      </c>
      <c r="M149" s="2">
        <f>IF(COUNT(M148)=1,M148-0.0002,"")</f>
        <v>0.8417078550383977</v>
      </c>
      <c r="N149" s="2">
        <f>IF(COUNT(I141,J149)=2,IFERROR((I141-J149)/I141,""),"")</f>
        <v>0.15829214496160224</v>
      </c>
      <c r="O149" s="1">
        <v>167939</v>
      </c>
      <c r="P149" s="2">
        <f>IFERROR((O149-O148)/O148,"")</f>
        <v>0.2536597018490732</v>
      </c>
      <c r="Q149" s="1">
        <f>IF(COUNT(O149,J149)=2,(O149+J149),"")</f>
        <v>220220</v>
      </c>
      <c r="R149" s="2">
        <v>-1.2216453382084096</v>
      </c>
      <c r="S149" s="1">
        <f>IF(COUNT(Q149,E149)=2,(Q149-E149),"")</f>
        <v>-3031</v>
      </c>
      <c r="T149" s="2">
        <f>IFERROR((U149-U148)/U148,"")</f>
        <v>0.007526581976026443</v>
      </c>
      <c r="U149" s="1">
        <v>25300</v>
      </c>
      <c r="V149" s="2">
        <f>IFERROR(U149/D149,"")</f>
        <v>0.00637922339889057</v>
      </c>
      <c r="W149" s="2">
        <f>IFERROR((X149-X148)/X148,"")</f>
        <v>0.24429441791035875</v>
      </c>
      <c r="X149" s="3">
        <f>IFERROR(O149/U149,"")</f>
        <v>6.637905138339921</v>
      </c>
      <c r="Y149" s="3">
        <f>IFERROR(E149/U149,"")</f>
        <v>8.824150197628459</v>
      </c>
      <c r="Z149" s="3">
        <f>IFERROR(Q149/U149,"")</f>
        <v>8.704347826086957</v>
      </c>
      <c r="AB149" t="str">
        <v>Not Reported</v>
      </c>
      <c r="AC149" t="str">
        <v>Not Reported</v>
      </c>
      <c r="AD149" t="str">
        <v>Not Reported</v>
      </c>
      <c r="AF149" s="1">
        <f>IF(COUNT(U149,AB149)=2,U149+AB149,IF(COUNT(U149,AC149,AD149)=3,U149+AC149+AD149,IF(COUNT(U149)=1,U149,"")))</f>
        <v>25300</v>
      </c>
      <c r="AG149" s="2">
        <f>IFERROR((AH149-AH148)/AH148,"")</f>
        <v>0.10902255639097744</v>
      </c>
      <c r="AH149" s="1">
        <v>885</v>
      </c>
      <c r="AJ149" s="2">
        <f>IFERROR((AK149-AK148)/AK148,"")</f>
        <v>0.060810810810810814</v>
      </c>
      <c r="AK149" s="1">
        <v>157</v>
      </c>
      <c r="AM149" s="2">
        <f>IFERROR((AN149-AN148)/AN148,"")</f>
        <v>-0.0379770685441901</v>
      </c>
      <c r="AN149" s="3">
        <f>IF(COUNT(D149,AH149,AK149)=3,D149/(AH149+AK149),"")</f>
        <v>3806.142034548944</v>
      </c>
      <c r="AO149" s="2">
        <f>IFERROR((AP149-AP148)/AP148,"")</f>
        <v>0.06276830258730712</v>
      </c>
      <c r="AP149" s="1">
        <v>9160</v>
      </c>
      <c r="AQ149" s="1">
        <v>5917</v>
      </c>
      <c r="AR149" s="1">
        <v>3243</v>
      </c>
      <c r="AS149" s="1">
        <v>1549</v>
      </c>
      <c r="AT149" s="1">
        <v>1694</v>
      </c>
      <c r="AU149" s="3">
        <f>IFERROR(AP149/AH149,"")</f>
        <v>10.350282485875706</v>
      </c>
      <c r="AV149" s="1">
        <v>1.6401937046004846</v>
      </c>
      <c r="AW149" s="3">
        <f>IFERROR(D149/AP149,"")</f>
        <v>432.9694323144105</v>
      </c>
      <c r="AX149" s="1">
        <v>64.61108111117005</v>
      </c>
      <c r="AY149" s="4">
        <v>31.66</v>
      </c>
      <c r="AZ149" s="4">
        <v>13.25</v>
      </c>
      <c r="BA149" s="1">
        <v>495000</v>
      </c>
      <c r="BB149" s="2">
        <v>0.1248108926</v>
      </c>
      <c r="BC149" s="1">
        <v>338000</v>
      </c>
      <c r="BD149" s="1">
        <v>28000</v>
      </c>
      <c r="BE149" s="1">
        <v>129000</v>
      </c>
      <c r="BF149" s="1">
        <v>455000</v>
      </c>
      <c r="BG149" s="2">
        <v>0.1147251639</v>
      </c>
      <c r="BH149" s="1">
        <v>142000</v>
      </c>
      <c r="BI149" s="1">
        <v>112000</v>
      </c>
      <c r="BJ149" s="1">
        <v>201000</v>
      </c>
      <c r="BK149" s="1">
        <v>950000</v>
      </c>
      <c r="BS149" s="1">
        <v>288000</v>
      </c>
      <c r="BT149" s="1">
        <v>191236</v>
      </c>
      <c r="BV149" s="1">
        <v>229939</v>
      </c>
      <c r="BW149" s="1">
        <v>19665</v>
      </c>
      <c r="BX149" s="1">
        <v>75335</v>
      </c>
      <c r="BY149" s="4">
        <v>31.66</v>
      </c>
      <c r="BZ149" s="4">
        <v>4.14</v>
      </c>
      <c r="CA149" s="1">
        <v>73.35</v>
      </c>
      <c r="CB149" s="5">
        <v>1.03166</v>
      </c>
      <c r="CC149" s="1">
        <v>4.6</v>
      </c>
      <c r="CD149" s="3">
        <v>0.5047</v>
      </c>
      <c r="CE149" s="1">
        <v>157</v>
      </c>
      <c r="CF149" s="1">
        <v>7466</v>
      </c>
      <c r="CG149" s="1">
        <v>3263</v>
      </c>
      <c r="CH149" s="1">
        <v>5917</v>
      </c>
      <c r="CI149" s="1">
        <v>1549</v>
      </c>
      <c r="CJ149" s="1">
        <v>1694</v>
      </c>
      <c r="CK149" s="1">
        <v>3486430</v>
      </c>
      <c r="CL149" s="1">
        <v>482790</v>
      </c>
      <c r="CM149" s="3">
        <v>519</v>
      </c>
      <c r="CO149" s="1">
        <v>14561</v>
      </c>
      <c r="CP149" s="1">
        <v>1.81</v>
      </c>
      <c r="CQ149" s="1">
        <v>1153.25</v>
      </c>
      <c r="CR149" s="1">
        <v>10793</v>
      </c>
      <c r="CS149" s="1">
        <v>2614.75</v>
      </c>
      <c r="CT149" s="1">
        <v>1338</v>
      </c>
      <c r="CU149" s="1">
        <v>20269</v>
      </c>
      <c r="CV149" s="1">
        <v>3693</v>
      </c>
      <c r="CW149" s="1">
        <v>65081</v>
      </c>
      <c r="CX149" s="1">
        <v>66176</v>
      </c>
      <c r="CY149" s="1">
        <v>70645</v>
      </c>
      <c r="CZ149" s="1">
        <v>72090</v>
      </c>
      <c r="DA149" s="1">
        <v>71940</v>
      </c>
      <c r="DB149" s="4">
        <v>61.70929752</v>
      </c>
      <c r="DC149" s="4">
        <v>33.7</v>
      </c>
      <c r="DD149" s="4">
        <v>34.3</v>
      </c>
      <c r="DF149" s="4">
        <v>31</v>
      </c>
      <c r="DG149" s="4">
        <v>69.8</v>
      </c>
      <c r="DH149" s="4">
        <f>IF(COUNT(DJ149,D149)=2,IFERROR(DJ149*100/D149,""),"")</f>
        <v>33.7</v>
      </c>
      <c r="DI149" s="1">
        <f>IF(COUNT(O149,DJ148)=2,O149*0.9+DJ148*0.015,"")</f>
        <v>158782</v>
      </c>
      <c r="DJ149" s="1">
        <f>IF(COUNT(DJ148,I149,O149,DL149,DI149)=5,DJ148+I149+O149-DL149-DI149,"")</f>
        <v>1337627</v>
      </c>
      <c r="DK149" s="1">
        <f>IF(COUNT(DK148,DI149,DM149,DR149)=4,DK148+DI149-DM149-DR149,"")</f>
        <v>2631593</v>
      </c>
      <c r="DL149" s="1">
        <f>IF(COUNT(DJ148,BZ149)=2,ROUND(DJ148*BZ149/1000,0),"")</f>
        <v>5380</v>
      </c>
      <c r="DM149" s="1">
        <v>5372.110211</v>
      </c>
      <c r="DO149" s="1">
        <v>-7284.110211</v>
      </c>
      <c r="DP149" s="1">
        <v>7785.110211</v>
      </c>
      <c r="DQ149" s="1">
        <v>50815.23921</v>
      </c>
      <c r="DR149" s="1">
        <f>IF(COUNT(DI148)=1,ROUND(DI148*0.2,0),"")</f>
        <v>501</v>
      </c>
      <c r="DS149" s="1">
        <f>IF(COUNT(DS148,DR149,BZ149)=3,INT(DS148+DR149-(DS148*BZ149/1000)),"")</f>
        <v>17789</v>
      </c>
      <c r="DU149" t="str">
        <v>http://lds.org/ensign/1978/05/statistical-report-1977?lang=eng</v>
      </c>
    </row>
    <row r="150">
      <c r="A150">
        <v>1978</v>
      </c>
      <c r="B150" t="str">
        <v>1978: Blacks Allowed Priesthood</v>
      </c>
      <c r="C150" s="1">
        <f>A150</f>
        <v>1978</v>
      </c>
      <c r="D150" s="1">
        <v>4160000</v>
      </c>
      <c r="E150" s="1">
        <f>IF(COUNT(D150,D149)=2,(D150-D149),"")</f>
        <v>194000</v>
      </c>
      <c r="F150" s="2">
        <f>IFERROR(E150/D149,"")</f>
        <v>0.04891578416540595</v>
      </c>
      <c r="G150" s="2">
        <f>IFERROR((E150-E149)/E149,"")</f>
        <v>-0.13102292934858076</v>
      </c>
      <c r="H150" s="2">
        <v>0.7422680412</v>
      </c>
      <c r="I150" s="1">
        <v>97000</v>
      </c>
      <c r="J150" s="1">
        <f>IF(COUNT(I142,M150)=2,I142*M150,"")</f>
        <v>62000</v>
      </c>
      <c r="K150" s="2">
        <f>IFERROR((I150-I149)/I149,"")</f>
        <v>0.021052631578947368</v>
      </c>
      <c r="L150" s="2">
        <f>IFERROR(J150/E150,"")</f>
        <v>0.31958762886597936</v>
      </c>
      <c r="M150" s="2">
        <f>IF(COUNT(M149)=1,M149-0.0002,"")</f>
        <v>0.939664448856489</v>
      </c>
      <c r="N150" s="2">
        <f>IF(COUNT(I142,J150)=2,IFERROR((I142-J150)/I142,""),"")</f>
        <v>0.06033555114351101</v>
      </c>
      <c r="O150" s="1">
        <v>152000</v>
      </c>
      <c r="P150" s="2">
        <f>IFERROR((O150-O149)/O149,"")</f>
        <v>-0.09490946117340225</v>
      </c>
      <c r="Q150" s="1">
        <f>IF(COUNT(O150,J150)=2,(O150+J150),"")</f>
        <v>214000</v>
      </c>
      <c r="R150" s="2">
        <v>-7.598482349059716</v>
      </c>
      <c r="S150" s="1">
        <f>IF(COUNT(Q150,E150)=2,(Q150-E150),"")</f>
        <v>20000</v>
      </c>
      <c r="T150" s="2">
        <f>IFERROR((U150-U149)/U149,"")</f>
        <v>0.09363636363636364</v>
      </c>
      <c r="U150" s="1">
        <v>27669</v>
      </c>
      <c r="V150" s="2">
        <f>IFERROR(U150/D150,"")</f>
        <v>0.006651201923076923</v>
      </c>
      <c r="W150" s="2">
        <f>IFERROR((X150-X149)/X149,"")</f>
        <v>-0.17240266607709268</v>
      </c>
      <c r="X150" s="3">
        <f>IFERROR(O150/U150,"")</f>
        <v>5.493512595323286</v>
      </c>
      <c r="Y150" s="3">
        <f>IFERROR(E150/U150,"")</f>
        <v>7.011456865083668</v>
      </c>
      <c r="Z150" s="3">
        <f>IFERROR(Q150/U150,"")</f>
        <v>7.734287469731468</v>
      </c>
      <c r="AB150" t="str">
        <v>Not Reported</v>
      </c>
      <c r="AC150" t="str">
        <v>Not Reported</v>
      </c>
      <c r="AD150" t="str">
        <v>Not Reported</v>
      </c>
      <c r="AE150" s="2">
        <f>IFERROR((AF150-AF149)/AF149,"")</f>
        <v>0.09363636363636364</v>
      </c>
      <c r="AF150" s="1">
        <f>IF(COUNT(U150,AB150)=2,U150+AB150,IF(COUNT(U150,AC150,AD150)=3,U150+AC150+AD150,IF(COUNT(U150)=1,U150,"")))</f>
        <v>27669</v>
      </c>
      <c r="AG150" s="2">
        <f>IFERROR((AH150-AH149)/AH149,"")</f>
        <v>0.11864406779661017</v>
      </c>
      <c r="AH150" s="1">
        <v>990</v>
      </c>
      <c r="AJ150" s="2">
        <f>IFERROR((AK150-AK149)/AK149,"")</f>
        <v>0.05732484076433121</v>
      </c>
      <c r="AK150" s="1">
        <v>166</v>
      </c>
      <c r="AM150" s="2">
        <f>IFERROR((AN150-AN149)/AN149,"")</f>
        <v>-0.0545240076986565</v>
      </c>
      <c r="AN150" s="3">
        <f>IF(COUNT(D150,AH150,AK150)=3,D150/(AH150+AK150),"")</f>
        <v>3598.6159169550174</v>
      </c>
      <c r="AO150" s="2">
        <f>IFERROR((AP150-AP149)/AP149,"")</f>
        <v>0.07576419213973799</v>
      </c>
      <c r="AP150" s="1">
        <v>9854</v>
      </c>
      <c r="AQ150" s="1">
        <v>6731</v>
      </c>
      <c r="AR150" s="1">
        <v>3123</v>
      </c>
      <c r="AS150" s="1">
        <v>1333</v>
      </c>
      <c r="AT150" s="1">
        <v>1790</v>
      </c>
      <c r="AU150" s="3">
        <f>IFERROR(AP150/AH150,"")</f>
        <v>9.953535353535354</v>
      </c>
      <c r="AV150" s="1">
        <v>2.036940836940836</v>
      </c>
      <c r="AW150" s="3">
        <f>IFERROR(D150/AP150,"")</f>
        <v>422.16358839050133</v>
      </c>
      <c r="AX150" s="1">
        <v>53.8052371872609</v>
      </c>
      <c r="AY150" s="4">
        <v>30.7</v>
      </c>
      <c r="AZ150" s="4">
        <v>13.1</v>
      </c>
      <c r="BA150" s="1">
        <v>517000</v>
      </c>
      <c r="BB150" s="2">
        <v>0.1242788462</v>
      </c>
      <c r="BC150" s="1">
        <v>351000</v>
      </c>
      <c r="BD150" s="1">
        <v>29000</v>
      </c>
      <c r="BE150" s="1">
        <v>137000</v>
      </c>
      <c r="BF150" s="1">
        <v>470000</v>
      </c>
      <c r="BG150" s="2">
        <v>0.1129807692</v>
      </c>
      <c r="BH150" s="1">
        <v>145000</v>
      </c>
      <c r="BI150" s="1">
        <v>114000</v>
      </c>
      <c r="BJ150" s="1">
        <v>211000</v>
      </c>
      <c r="BK150" s="1">
        <v>987000</v>
      </c>
      <c r="BS150" s="1">
        <v>301000</v>
      </c>
      <c r="BT150" s="1">
        <v>192466</v>
      </c>
      <c r="BV150" s="1">
        <v>215000</v>
      </c>
      <c r="BW150" s="1">
        <v>17799</v>
      </c>
      <c r="BX150" s="1">
        <v>79201</v>
      </c>
      <c r="BY150" s="4">
        <v>30.7</v>
      </c>
      <c r="BZ150" s="4">
        <v>4.1</v>
      </c>
      <c r="CA150" s="1">
        <v>73.45</v>
      </c>
      <c r="CB150" s="5">
        <v>1.0307</v>
      </c>
      <c r="CC150" s="1">
        <v>4.47</v>
      </c>
      <c r="CD150" s="3">
        <v>0.5045</v>
      </c>
      <c r="CE150" s="1">
        <v>166</v>
      </c>
      <c r="CF150" s="1">
        <v>8064</v>
      </c>
      <c r="CG150" s="1">
        <v>3123</v>
      </c>
      <c r="CH150" s="1">
        <v>6731</v>
      </c>
      <c r="CI150" s="1">
        <v>1333</v>
      </c>
      <c r="CJ150" s="1">
        <v>1790</v>
      </c>
      <c r="CK150" s="1">
        <v>3656704</v>
      </c>
      <c r="CL150" s="1">
        <v>510150</v>
      </c>
      <c r="CM150" s="3">
        <v>493</v>
      </c>
      <c r="CO150" s="1">
        <v>15860</v>
      </c>
      <c r="CP150" s="1">
        <v>1.81</v>
      </c>
      <c r="CQ150" s="1">
        <v>1190.6875</v>
      </c>
      <c r="CR150" s="1">
        <v>11809</v>
      </c>
      <c r="CS150" s="1">
        <v>2860.3125</v>
      </c>
      <c r="CT150" s="1">
        <v>1479</v>
      </c>
      <c r="CU150" s="1">
        <v>22113</v>
      </c>
      <c r="CV150" s="1">
        <v>4077</v>
      </c>
      <c r="CW150" s="1">
        <v>64646</v>
      </c>
      <c r="CX150" s="1">
        <v>67103</v>
      </c>
      <c r="CY150" s="1">
        <v>68198</v>
      </c>
      <c r="CZ150" s="1">
        <v>72666</v>
      </c>
      <c r="DA150" s="1">
        <v>74111</v>
      </c>
      <c r="DB150" s="4">
        <v>63.4172485</v>
      </c>
      <c r="DC150" s="4">
        <v>35.5</v>
      </c>
      <c r="DD150" s="4">
        <v>36.5</v>
      </c>
      <c r="DF150" s="4">
        <v>32.6</v>
      </c>
      <c r="DG150" s="4">
        <v>70.6</v>
      </c>
      <c r="DH150" s="4">
        <f>IF(COUNT(DJ150,D150)=2,IFERROR(DJ150*100/D150,""),"")</f>
        <v>35.5</v>
      </c>
      <c r="DI150" s="1">
        <f>IF(COUNT(O150,DJ149)=2,O150*0.9+DJ149*0.015,"")</f>
        <v>101473</v>
      </c>
      <c r="DJ150" s="1">
        <f>IF(COUNT(DJ149,I150,O150,DL150,DI150)=5,DJ149+I150+O150-DL150-DI150,"")</f>
        <v>1479233</v>
      </c>
      <c r="DK150" s="1">
        <f>IF(COUNT(DK149,DI150,DM150,DR150)=4,DK149+DI150-DM150-DR150,"")</f>
        <v>2687621</v>
      </c>
      <c r="DL150" s="1">
        <f>IF(COUNT(DJ149,BZ150)=2,ROUND(DJ149*BZ150/1000,0),"")</f>
        <v>5921</v>
      </c>
      <c r="DM150" s="1">
        <v>5410.03849</v>
      </c>
      <c r="DO150" s="1">
        <v>6034.96151</v>
      </c>
      <c r="DP150" s="1">
        <v>-5505.96151</v>
      </c>
      <c r="DQ150" s="1">
        <v>45309.2777</v>
      </c>
      <c r="DR150" s="1">
        <f>IF(COUNT(DI149)=1,ROUND(DI149*0.2,0),"")</f>
        <v>529</v>
      </c>
      <c r="DS150" s="1">
        <f>IF(COUNT(DS149,DR150,BZ150)=3,INT(DS149+DR150-(DS149*BZ150/1000)),"")</f>
        <v>18245</v>
      </c>
      <c r="DU150" t="str">
        <v>http://lds.org/ensign/1979/05/statistical-report-1978?lang=eng</v>
      </c>
    </row>
    <row r="151">
      <c r="A151">
        <v>1979</v>
      </c>
      <c r="B151" t="str">
        <v/>
      </c>
      <c r="C151" s="1">
        <f>A151</f>
        <v>1979</v>
      </c>
      <c r="D151" s="1">
        <v>4439000</v>
      </c>
      <c r="E151" s="1">
        <f>IF(COUNT(D151,D150)=2,(D151-D150),"")</f>
        <v>279000</v>
      </c>
      <c r="F151" s="2">
        <f>IFERROR(E151/D150,"")</f>
        <v>0.06706730769230769</v>
      </c>
      <c r="G151" s="2">
        <f>IFERROR((E151-E150)/E150,"")</f>
        <v>0.4381443298969072</v>
      </c>
      <c r="H151" s="2">
        <v>0.7009345794</v>
      </c>
      <c r="I151" s="1">
        <v>107000</v>
      </c>
      <c r="J151" s="1">
        <f>IF(COUNT(I143,M151)=2,I143*M151,"")</f>
        <v>63000</v>
      </c>
      <c r="K151" s="2">
        <f>IFERROR((I151-I150)/I150,"")</f>
        <v>0.10309278350515463</v>
      </c>
      <c r="L151" s="2">
        <f>IFERROR(J151/E151,"")</f>
        <v>0.22580645161290322</v>
      </c>
      <c r="M151" s="2">
        <f>IF(COUNT(M150)=1,M150-0.0002,"")</f>
        <v>0.9175781762041393</v>
      </c>
      <c r="N151" s="2">
        <f>IF(COUNT(I143,J151)=2,IFERROR((I143-J151)/I143,""),"")</f>
        <v>0.0824218237958607</v>
      </c>
      <c r="O151" s="1">
        <v>193000</v>
      </c>
      <c r="P151" s="2">
        <f>IFERROR((O151-O150)/O150,"")</f>
        <v>0.26973684210526316</v>
      </c>
      <c r="Q151" s="1">
        <f>IF(COUNT(O151,J151)=2,(O151+J151),"")</f>
        <v>256000</v>
      </c>
      <c r="R151" s="2">
        <v>-2.15</v>
      </c>
      <c r="S151" s="1">
        <f>IF(COUNT(Q151,E151)=2,(Q151-E151),"")</f>
        <v>-23000</v>
      </c>
      <c r="T151" s="2">
        <f>IFERROR((U151-U150)/U150,"")</f>
        <v>0.06451263146481621</v>
      </c>
      <c r="U151" s="1">
        <v>29454</v>
      </c>
      <c r="V151" s="2">
        <f>IFERROR(U151/D151,"")</f>
        <v>0.006635278215814373</v>
      </c>
      <c r="W151" s="2">
        <f>IFERROR((X151-X150)/X150,"")</f>
        <v>0.1927870131123286</v>
      </c>
      <c r="X151" s="3">
        <f>IFERROR(O151/U151,"")</f>
        <v>6.552590480070618</v>
      </c>
      <c r="Y151" s="3">
        <f>IFERROR(E151/U151,"")</f>
        <v>9.472397636993279</v>
      </c>
      <c r="Z151" s="3">
        <f>IFERROR(Q151/U151,"")</f>
        <v>8.69151897874652</v>
      </c>
      <c r="AB151" t="str">
        <v>Not Reported</v>
      </c>
      <c r="AC151" t="str">
        <v>Not Reported</v>
      </c>
      <c r="AD151" t="str">
        <v>Not Reported</v>
      </c>
      <c r="AE151" s="2">
        <f>IFERROR((AF151-AF150)/AF150,"")</f>
        <v>0.06451263146481621</v>
      </c>
      <c r="AF151" s="1">
        <f>IF(COUNT(U151,AB151)=2,U151+AB151,IF(COUNT(U151,AC151,AD151)=3,U151+AC151+AD151,IF(COUNT(U151)=1,U151,"")))</f>
        <v>29454</v>
      </c>
      <c r="AG151" s="2">
        <f>IFERROR((AH151-AH150)/AH150,"")</f>
        <v>0.10303030303030303</v>
      </c>
      <c r="AH151" s="1">
        <v>1092</v>
      </c>
      <c r="AJ151" s="2">
        <f>IFERROR((AK151-AK150)/AK150,"")</f>
        <v>0.05421686746987952</v>
      </c>
      <c r="AK151" s="1">
        <v>175</v>
      </c>
      <c r="AM151" s="2">
        <f>IFERROR((AN151-AN150)/AN150,"")</f>
        <v>-0.026416884220751703</v>
      </c>
      <c r="AN151" s="3">
        <f>IF(COUNT(D151,AH151,AK151)=3,D151/(AH151+AK151),"")</f>
        <v>3503.5516969218625</v>
      </c>
      <c r="AO151" s="2">
        <f>IFERROR((AP151-AP150)/AP150,"")</f>
        <v>0.16561802313781204</v>
      </c>
      <c r="AP151" s="1">
        <v>11486</v>
      </c>
      <c r="AQ151" s="1">
        <v>7235</v>
      </c>
      <c r="AR151" s="1">
        <v>4251</v>
      </c>
      <c r="AS151" s="1">
        <v>2130</v>
      </c>
      <c r="AT151" s="1">
        <v>2121</v>
      </c>
      <c r="AU151" s="3">
        <f>IFERROR(AP151/AH151,"")</f>
        <v>10.518315018315018</v>
      </c>
      <c r="AV151" s="1">
        <v>1.4721611721611723</v>
      </c>
      <c r="AW151" s="3">
        <f>IFERROR(D151/AP151,"")</f>
        <v>386.47048580881074</v>
      </c>
      <c r="AX151" s="1">
        <v>18.112134605570304</v>
      </c>
      <c r="AY151" s="4">
        <v>30</v>
      </c>
      <c r="AZ151" s="4">
        <v>13.7</v>
      </c>
      <c r="BA151" s="1">
        <v>588000</v>
      </c>
      <c r="BB151" s="2">
        <v>0.1324622663</v>
      </c>
      <c r="BC151" s="1">
        <v>394000</v>
      </c>
      <c r="BD151" s="1">
        <v>33000</v>
      </c>
      <c r="BE151" s="1">
        <v>161000</v>
      </c>
      <c r="BF151" s="1">
        <v>506000</v>
      </c>
      <c r="BG151" s="2">
        <v>0.1139896373</v>
      </c>
      <c r="BH151" s="1">
        <v>152000</v>
      </c>
      <c r="BI151" s="1">
        <v>122000</v>
      </c>
      <c r="BJ151" s="1">
        <v>232000</v>
      </c>
      <c r="BK151" s="1">
        <v>1094000</v>
      </c>
      <c r="BS151" s="1">
        <v>304000</v>
      </c>
      <c r="BT151" s="1">
        <v>195883</v>
      </c>
      <c r="BV151" s="1">
        <v>260000</v>
      </c>
      <c r="BW151" s="1">
        <v>22600</v>
      </c>
      <c r="BX151" s="1">
        <v>84400</v>
      </c>
      <c r="BY151" s="4">
        <v>30</v>
      </c>
      <c r="BZ151" s="4">
        <v>4.2</v>
      </c>
      <c r="CA151" s="1">
        <v>73.9</v>
      </c>
      <c r="CB151" s="5">
        <v>1.03</v>
      </c>
      <c r="CC151" s="1">
        <v>4.4</v>
      </c>
      <c r="CD151" s="3">
        <v>0.5043</v>
      </c>
      <c r="CE151" s="1">
        <v>175</v>
      </c>
      <c r="CF151" s="1">
        <v>9365</v>
      </c>
      <c r="CG151" s="1">
        <v>3251</v>
      </c>
      <c r="CH151" s="1">
        <v>7235</v>
      </c>
      <c r="CI151" s="1">
        <v>2130</v>
      </c>
      <c r="CJ151" s="1">
        <v>2121</v>
      </c>
      <c r="CK151" s="1">
        <v>3799636</v>
      </c>
      <c r="CL151" s="1">
        <v>604485</v>
      </c>
      <c r="CM151" s="3">
        <v>456</v>
      </c>
      <c r="CO151" s="1">
        <v>16590</v>
      </c>
      <c r="CP151" s="1">
        <v>1.8</v>
      </c>
      <c r="CQ151" s="1">
        <v>1393.328125</v>
      </c>
      <c r="CR151" s="1">
        <v>12233</v>
      </c>
      <c r="CS151" s="1">
        <v>2963.671875</v>
      </c>
      <c r="CT151" s="1">
        <v>1691</v>
      </c>
      <c r="CU151" s="1">
        <v>23473</v>
      </c>
      <c r="CV151" s="1">
        <v>4290</v>
      </c>
      <c r="CW151" s="1">
        <v>67550</v>
      </c>
      <c r="CX151" s="1">
        <v>67213</v>
      </c>
      <c r="CY151" s="1">
        <v>69669</v>
      </c>
      <c r="CZ151" s="1">
        <v>70765</v>
      </c>
      <c r="DA151" s="1">
        <v>75233</v>
      </c>
      <c r="DB151" s="4">
        <v>65.64791831</v>
      </c>
      <c r="DC151" s="4">
        <v>38.4</v>
      </c>
      <c r="DD151" s="4">
        <v>38.8</v>
      </c>
      <c r="DF151" s="4">
        <v>33</v>
      </c>
      <c r="DG151" s="4">
        <v>71.2</v>
      </c>
      <c r="DH151" s="4">
        <f>IF(COUNT(DJ151,D151)=2,IFERROR(DJ151*100/D151,""),"")</f>
        <v>38.4</v>
      </c>
      <c r="DI151" s="1">
        <f>IF(COUNT(O151,DJ150)=2,O151*0.9+DJ150*0.015,"")</f>
        <v>81139</v>
      </c>
      <c r="DJ151" s="1">
        <f>IF(COUNT(DJ150,I151,O151,DL151,DI151)=5,DJ150+I151+O151-DL151-DI151,"")</f>
        <v>1691182</v>
      </c>
      <c r="DK151" s="1">
        <f>IF(COUNT(DK150,DI151,DM151,DR151)=4,DK150+DI151-DM151-DR151,"")</f>
        <v>2712939</v>
      </c>
      <c r="DL151" s="1">
        <f>IF(COUNT(DJ150,BZ151)=2,ROUND(DJ150*BZ151/1000,0),"")</f>
        <v>6912</v>
      </c>
      <c r="DM151" s="1">
        <v>5357.413381</v>
      </c>
      <c r="DO151" s="1">
        <v>10463.58662</v>
      </c>
      <c r="DP151" s="1">
        <v>-9906.586619</v>
      </c>
      <c r="DQ151" s="1">
        <v>35402.69108</v>
      </c>
      <c r="DR151" s="1">
        <f>IF(COUNT(DI150)=1,ROUND(DI150*0.2,0),"")</f>
        <v>557</v>
      </c>
      <c r="DS151" s="1">
        <f>IF(COUNT(DS150,DR151,BZ151)=3,INT(DS150+DR151-(DS150*BZ151/1000)),"")</f>
        <v>18725</v>
      </c>
      <c r="DU151" t="str">
        <v>http://lds.org/ensign/1980/05/statistical-report-1979?lang=eng</v>
      </c>
    </row>
    <row r="152">
      <c r="A152">
        <v>1980</v>
      </c>
      <c r="B152" t="str">
        <v>1980: Last Year of Mission Branches</v>
      </c>
      <c r="C152" s="1">
        <f>A152</f>
        <v>1980</v>
      </c>
      <c r="D152" s="1">
        <v>4638000</v>
      </c>
      <c r="E152" s="1">
        <f>IF(COUNT(D152,D151)=2,(D152-D151),"")</f>
        <v>199000</v>
      </c>
      <c r="F152" s="2">
        <f>IFERROR(E152/D151,"")</f>
        <v>0.04482991664789367</v>
      </c>
      <c r="G152" s="2">
        <f>IFERROR((E152-E151)/E151,"")</f>
        <v>-0.2867383512544803</v>
      </c>
      <c r="H152" s="2">
        <v>0.7087378641</v>
      </c>
      <c r="I152" s="1">
        <v>103000</v>
      </c>
      <c r="J152" s="1">
        <f>IF(COUNT(I144,M152)=2,I144*M152,"")</f>
        <v>67000</v>
      </c>
      <c r="K152" s="2">
        <f>IFERROR((I152-I151)/I151,"")</f>
        <v>-0.037383177570093455</v>
      </c>
      <c r="L152" s="2">
        <f>IFERROR(J152/E152,"")</f>
        <v>0.33668341708542715</v>
      </c>
      <c r="M152" s="2">
        <f>IF(COUNT(M151)=1,M151-0.0002,"")</f>
        <v>0.9613315158906665</v>
      </c>
      <c r="N152" s="2">
        <f>IF(COUNT(I144,J152)=2,IFERROR((I144-J152)/I144,""),"")</f>
        <v>0.038668484109333524</v>
      </c>
      <c r="O152" s="1">
        <v>221000</v>
      </c>
      <c r="P152" s="2">
        <f>IFERROR((O152-O151)/O151,"")</f>
        <v>0.14507772020725387</v>
      </c>
      <c r="Q152" s="1">
        <f>IF(COUNT(O152,J152)=2,(O152+J152),"")</f>
        <v>288000</v>
      </c>
      <c r="R152" s="2">
        <v>-4.869565217391305</v>
      </c>
      <c r="S152" s="1">
        <f>IF(COUNT(Q152,E152)=2,(Q152-E152),"")</f>
        <v>89000</v>
      </c>
      <c r="T152" s="2">
        <f>IFERROR((U152-U151)/U151,"")</f>
        <v>0.016941671759353568</v>
      </c>
      <c r="U152" s="1">
        <v>29953</v>
      </c>
      <c r="V152" s="2">
        <f>IFERROR(U152/D152,"")</f>
        <v>0.006458171625700733</v>
      </c>
      <c r="W152" s="2">
        <f>IFERROR((X152-X151)/X151,"")</f>
        <v>0.1260013745195626</v>
      </c>
      <c r="X152" s="3">
        <f>IFERROR(O152/U152,"")</f>
        <v>7.378225887223317</v>
      </c>
      <c r="Y152" s="3">
        <f>IFERROR(E152/U152,"")</f>
        <v>6.6437418622508595</v>
      </c>
      <c r="Z152" s="3">
        <f>IFERROR(Q152/U152,"")</f>
        <v>9.615063599639434</v>
      </c>
      <c r="AB152" t="str">
        <v>Not Reported</v>
      </c>
      <c r="AC152" t="str">
        <v>Not Reported</v>
      </c>
      <c r="AD152" t="str">
        <v>Not Reported</v>
      </c>
      <c r="AE152" s="2">
        <f>IFERROR((AF152-AF151)/AF151,"")</f>
        <v>0.016941671759353568</v>
      </c>
      <c r="AF152" s="1">
        <f>IF(COUNT(U152,AB152)=2,U152+AB152,IF(COUNT(U152,AC152,AD152)=3,U152+AC152+AD152,IF(COUNT(U152)=1,U152,"")))</f>
        <v>29953</v>
      </c>
      <c r="AG152" s="2">
        <f>IFERROR((AH152-AH151)/AH151,"")</f>
        <v>0.11538461538461539</v>
      </c>
      <c r="AH152" s="1">
        <v>1218</v>
      </c>
      <c r="AJ152" s="2">
        <f>IFERROR((AK152-AK151)/AK151,"")</f>
        <v>0.07428571428571429</v>
      </c>
      <c r="AK152" s="1">
        <v>188</v>
      </c>
      <c r="AM152" s="2">
        <f>IFERROR((AN152-AN151)/AN151,"")</f>
        <v>-0.058464079379174</v>
      </c>
      <c r="AN152" s="3">
        <f>IF(COUNT(D152,AH152,AK152)=3,D152/(AH152+AK152),"")</f>
        <v>3298.719772403983</v>
      </c>
      <c r="AO152" s="2">
        <f>IFERROR((AP152-AP151)/AP151,"")</f>
        <v>0.09620407452550932</v>
      </c>
      <c r="AP152" s="1">
        <v>12591</v>
      </c>
      <c r="AQ152" s="1">
        <v>7868</v>
      </c>
      <c r="AR152" s="1">
        <v>4723</v>
      </c>
      <c r="AS152" s="1">
        <v>2456</v>
      </c>
      <c r="AT152" s="1">
        <v>2267</v>
      </c>
      <c r="AU152" s="3">
        <f>IFERROR(AP152/AH152,"")</f>
        <v>10.33743842364532</v>
      </c>
      <c r="AV152" s="1">
        <v>1.6530377668308702</v>
      </c>
      <c r="AW152" s="3">
        <f>IFERROR(D152/AP152,"")</f>
        <v>368.35835120324043</v>
      </c>
      <c r="AX152" s="1">
        <v>0</v>
      </c>
      <c r="AY152" s="4">
        <v>28.2</v>
      </c>
      <c r="AZ152" s="4">
        <v>12.2</v>
      </c>
      <c r="BA152" s="1">
        <v>569000</v>
      </c>
      <c r="BB152" s="2">
        <v>0.1226821906</v>
      </c>
      <c r="BC152" s="1">
        <v>382000</v>
      </c>
      <c r="BD152" s="1">
        <v>30000</v>
      </c>
      <c r="BE152" s="1">
        <v>157000</v>
      </c>
      <c r="BF152" s="1">
        <v>514000</v>
      </c>
      <c r="BG152" s="2">
        <v>0.1108236309</v>
      </c>
      <c r="BH152" s="1">
        <v>156000</v>
      </c>
      <c r="BI152" s="1">
        <v>122000</v>
      </c>
      <c r="BJ152" s="1">
        <v>236000</v>
      </c>
      <c r="BK152" s="1">
        <v>1083000</v>
      </c>
      <c r="BS152" s="1">
        <v>309000</v>
      </c>
      <c r="BT152" s="1">
        <v>187906</v>
      </c>
      <c r="BV152" s="1">
        <v>286000</v>
      </c>
      <c r="BW152" s="1">
        <v>25879</v>
      </c>
      <c r="BX152" s="1">
        <v>77121</v>
      </c>
      <c r="BY152" s="4">
        <v>28.2</v>
      </c>
      <c r="BZ152" s="4">
        <v>3.9</v>
      </c>
      <c r="CA152" s="1">
        <v>73.7</v>
      </c>
      <c r="CB152" s="5">
        <v>1.0282</v>
      </c>
      <c r="CC152" s="1">
        <v>4.12</v>
      </c>
      <c r="CD152" s="3">
        <v>0.5041</v>
      </c>
      <c r="CE152" s="1">
        <v>188</v>
      </c>
      <c r="CF152" s="1">
        <v>10324</v>
      </c>
      <c r="CG152" s="1">
        <v>4723</v>
      </c>
      <c r="CH152" s="1">
        <v>7868</v>
      </c>
      <c r="CI152" s="1">
        <v>2456</v>
      </c>
      <c r="CJ152" s="1">
        <v>2267</v>
      </c>
      <c r="CK152" s="1">
        <v>3993727</v>
      </c>
      <c r="CL152" s="1">
        <v>646095</v>
      </c>
      <c r="CM152" s="3">
        <v>437</v>
      </c>
      <c r="CO152" s="1">
        <v>16600</v>
      </c>
      <c r="CP152" s="1">
        <v>1.72</v>
      </c>
      <c r="CQ152" s="1">
        <v>1507.667969</v>
      </c>
      <c r="CR152" s="1">
        <v>12149</v>
      </c>
      <c r="CS152" s="1">
        <v>2943.332031</v>
      </c>
      <c r="CT152" s="1">
        <v>1856</v>
      </c>
      <c r="CU152" s="1">
        <v>23781</v>
      </c>
      <c r="CV152" s="1">
        <v>4316</v>
      </c>
      <c r="CW152" s="1">
        <v>75153</v>
      </c>
      <c r="CX152" s="1">
        <v>70490</v>
      </c>
      <c r="CY152" s="1">
        <v>70152</v>
      </c>
      <c r="CZ152" s="1">
        <v>72609</v>
      </c>
      <c r="DA152" s="1">
        <v>73704</v>
      </c>
      <c r="DB152" s="4">
        <v>60.4777636</v>
      </c>
      <c r="DC152" s="4">
        <v>40</v>
      </c>
      <c r="DD152" s="4">
        <v>41.2</v>
      </c>
      <c r="DF152" s="4">
        <v>32.9</v>
      </c>
      <c r="DG152" s="4">
        <v>65.2</v>
      </c>
      <c r="DH152" s="4">
        <f>IF(COUNT(DJ152,D152)=2,IFERROR(DJ152*100/D152,""),"")</f>
        <v>40</v>
      </c>
      <c r="DI152" s="1">
        <f>IF(COUNT(O152,DJ151)=2,O152*0.9+DJ151*0.015,"")</f>
        <v>152199</v>
      </c>
      <c r="DJ152" s="1">
        <f>IF(COUNT(DJ151,I152,O152,DL152,DI152)=5,DJ151+I152+O152-DL152-DI152,"")</f>
        <v>1855929</v>
      </c>
      <c r="DK152" s="1">
        <f>IF(COUNT(DK151,DI152,DM152,DR152)=4,DK151+DI152-DM152-DR152,"")</f>
        <v>2783893</v>
      </c>
      <c r="DL152" s="1">
        <f>IF(COUNT(DJ151,BZ152)=2,ROUND(DJ151*BZ152/1000,0),"")</f>
        <v>7054</v>
      </c>
      <c r="DM152" s="1">
        <v>5358.727527</v>
      </c>
      <c r="DO152" s="1">
        <v>37886.27247</v>
      </c>
      <c r="DP152" s="1">
        <v>-37298.27247</v>
      </c>
      <c r="DQ152" s="1">
        <v>-1895.581396</v>
      </c>
      <c r="DR152" s="1">
        <f>IF(COUNT(DI151)=1,ROUND(DI151*0.2,0),"")</f>
        <v>588</v>
      </c>
      <c r="DS152" s="1">
        <f>IF(COUNT(DS151,DR152,BZ152)=3,INT(DS151+DR152-(DS151*BZ152/1000)),"")</f>
        <v>19239</v>
      </c>
      <c r="DU152" t="str">
        <v>http://lds.org/ensign/1981/05/statistical-report-1980?lang=eng</v>
      </c>
    </row>
    <row r="153">
      <c r="A153">
        <v>1981</v>
      </c>
      <c r="B153" t="str">
        <v>1981: First Year of Districts; President Kimball Says Every Male Should Serve A Mission!</v>
      </c>
      <c r="C153" s="1">
        <f>A153</f>
        <v>1981</v>
      </c>
      <c r="D153" s="1">
        <v>4936000</v>
      </c>
      <c r="E153" s="1">
        <f>IF(COUNT(D153,D152)=2,(D153-D152),"")</f>
        <v>298000</v>
      </c>
      <c r="F153" s="2">
        <f>IFERROR(E153/D152,"")</f>
        <v>0.06425183268650281</v>
      </c>
      <c r="G153" s="2">
        <f>IFERROR((E153-E152)/E152,"")</f>
        <v>0.49748743718592964</v>
      </c>
      <c r="H153" s="2">
        <v>0.6756756757</v>
      </c>
      <c r="I153" s="1">
        <v>111000</v>
      </c>
      <c r="J153" s="1">
        <f>IF(COUNT(I145,M153)=2,I145*M153,"")</f>
        <v>69000.00000805501</v>
      </c>
      <c r="K153" s="2">
        <f>IFERROR((I153-I152)/I152,"")</f>
        <v>0.07766990291262135</v>
      </c>
      <c r="L153" s="2">
        <f>IFERROR(J153/E153,"")</f>
        <v>0.23154362418810406</v>
      </c>
      <c r="M153" s="2">
        <f>IF(COUNT(M152)=1,M152-0.0002,"")</f>
        <v>1.005493785</v>
      </c>
      <c r="N153" s="2">
        <f>IF(COUNT(I145,J153)=2,IFERROR((I145-J153)/I145,""),"")</f>
        <v>-0.00549378500000013</v>
      </c>
      <c r="O153" s="1">
        <v>224000</v>
      </c>
      <c r="P153" s="2">
        <f>IFERROR((O153-O152)/O152,"")</f>
        <v>0.013574660633484163</v>
      </c>
      <c r="Q153" s="1">
        <f>IF(COUNT(O153,J153)=2,(O153+J153),"")</f>
        <v>293000.000008055</v>
      </c>
      <c r="R153" s="2">
        <v>-1.0561797751903932</v>
      </c>
      <c r="S153" s="1">
        <f>IF(COUNT(Q153,E153)=2,(Q153-E153),"")</f>
        <v>-4999.999991944991</v>
      </c>
      <c r="T153" s="2">
        <f>IFERROR((U153-U152)/U152,"")</f>
        <v>-0.008446566287183254</v>
      </c>
      <c r="U153" s="1">
        <v>29700</v>
      </c>
      <c r="V153" s="2">
        <f>IFERROR(U153/D153,"")</f>
        <v>0.006017017828200973</v>
      </c>
      <c r="W153" s="2">
        <f>IFERROR((X153-X152)/X152,"")</f>
        <v>0.022208815149991647</v>
      </c>
      <c r="X153" s="3">
        <f>IFERROR(O153/U153,"")</f>
        <v>7.542087542087542</v>
      </c>
      <c r="Y153" s="3">
        <f>IFERROR(E153/U153,"")</f>
        <v>10.033670033670033</v>
      </c>
      <c r="Z153" s="3">
        <f>IFERROR(Q153/U153,"")</f>
        <v>9.865319865591077</v>
      </c>
      <c r="AB153" t="str">
        <v>Not Reported</v>
      </c>
      <c r="AC153" t="str">
        <v>Not Reported</v>
      </c>
      <c r="AD153" t="str">
        <v>Not Reported</v>
      </c>
      <c r="AE153" s="2">
        <f>IFERROR((AF153-AF152)/AF152,"")</f>
        <v>-0.008446566287183254</v>
      </c>
      <c r="AF153" s="1">
        <f>IF(COUNT(U153,AB153)=2,U153+AB153,IF(COUNT(U153,AC153,AD153)=3,U153+AC153+AD153,IF(COUNT(U153)=1,U153,"")))</f>
        <v>29700</v>
      </c>
      <c r="AG153" s="2">
        <f>IFERROR((AH153-AH152)/AH152,"")</f>
        <v>0.08456486042692939</v>
      </c>
      <c r="AH153" s="1">
        <v>1321</v>
      </c>
      <c r="AJ153" s="2">
        <f>IFERROR((AK153-AK152)/AK152,"")</f>
        <v>0.8191489361702128</v>
      </c>
      <c r="AK153" s="1">
        <v>342</v>
      </c>
      <c r="AM153" s="2">
        <f>IFERROR((AN153-AN152)/AN152,"")</f>
        <v>-0.10021763273768909</v>
      </c>
      <c r="AN153" s="3">
        <f>IF(COUNT(D153,AH153,AK153)=3,D153/(AH153+AK153),"")</f>
        <v>2968.129885748647</v>
      </c>
      <c r="AO153" s="2">
        <f>IFERROR((AP153-AP152)/AP152,"")</f>
        <v>0.04940036534032245</v>
      </c>
      <c r="AP153" s="1">
        <v>13213</v>
      </c>
      <c r="AQ153" s="1">
        <v>8392</v>
      </c>
      <c r="AR153" s="1">
        <v>4821</v>
      </c>
      <c r="AS153" s="1">
        <v>2719</v>
      </c>
      <c r="AT153" s="1">
        <v>2102</v>
      </c>
      <c r="AU153" s="3">
        <f>IFERROR(AP153/AH153,"")</f>
        <v>10.00227100681302</v>
      </c>
      <c r="AV153" s="1">
        <v>1.9882051836631707</v>
      </c>
      <c r="AW153" s="3">
        <f>IFERROR(D153/AP153,"")</f>
        <v>373.5714826307424</v>
      </c>
      <c r="AX153" s="1">
        <v>5.213131427501992</v>
      </c>
      <c r="AY153" s="4">
        <v>28.1</v>
      </c>
      <c r="AZ153" s="4">
        <v>12.2</v>
      </c>
      <c r="BA153" s="1">
        <v>621000</v>
      </c>
      <c r="BB153" s="2">
        <v>0.1258103728</v>
      </c>
      <c r="BC153" s="1">
        <v>419000</v>
      </c>
      <c r="BD153" s="1">
        <v>32000</v>
      </c>
      <c r="BE153" s="1">
        <v>170000</v>
      </c>
      <c r="BF153" s="1">
        <v>683000</v>
      </c>
      <c r="BG153" s="2">
        <v>0.1383711507</v>
      </c>
      <c r="BH153" s="1">
        <v>213000</v>
      </c>
      <c r="BI153" s="1">
        <v>159000</v>
      </c>
      <c r="BJ153" s="1">
        <v>311000</v>
      </c>
      <c r="BK153" s="1">
        <v>1304000</v>
      </c>
      <c r="BS153" s="1">
        <v>326200</v>
      </c>
      <c r="BT153" s="1">
        <v>191466</v>
      </c>
      <c r="BV153" s="1">
        <v>293000</v>
      </c>
      <c r="BW153" s="1">
        <v>26230</v>
      </c>
      <c r="BX153" s="1">
        <v>84770</v>
      </c>
      <c r="BY153" s="4">
        <v>28.1</v>
      </c>
      <c r="BZ153" s="4">
        <v>3.9</v>
      </c>
      <c r="CA153" s="1">
        <v>74.1</v>
      </c>
      <c r="CB153" s="5">
        <v>1.0281</v>
      </c>
      <c r="CC153" s="1">
        <v>4.13</v>
      </c>
      <c r="CD153" s="3">
        <v>0.504</v>
      </c>
      <c r="CE153" s="1">
        <v>186</v>
      </c>
      <c r="CF153" s="1">
        <v>11063</v>
      </c>
      <c r="CG153" s="1">
        <v>4701</v>
      </c>
      <c r="CH153" s="1">
        <v>8392</v>
      </c>
      <c r="CI153" s="1">
        <v>2719</v>
      </c>
      <c r="CJ153" s="1">
        <v>2030</v>
      </c>
      <c r="CK153" s="1">
        <v>4341899</v>
      </c>
      <c r="CL153" s="1">
        <v>578550</v>
      </c>
      <c r="CM153" s="3">
        <v>443</v>
      </c>
      <c r="CO153" s="1">
        <v>17800</v>
      </c>
      <c r="CP153" s="1">
        <v>1.45</v>
      </c>
      <c r="CQ153" s="1">
        <v>1567.083008</v>
      </c>
      <c r="CR153" s="1">
        <v>13067</v>
      </c>
      <c r="CS153" s="1">
        <v>3165.916992</v>
      </c>
      <c r="CT153" s="1">
        <v>1944</v>
      </c>
      <c r="CU153" s="1">
        <v>23444</v>
      </c>
      <c r="CV153" s="1">
        <v>4312</v>
      </c>
      <c r="CW153" s="1">
        <v>68234</v>
      </c>
      <c r="CX153" s="1">
        <v>78133</v>
      </c>
      <c r="CY153" s="1">
        <v>73469</v>
      </c>
      <c r="CZ153" s="1">
        <v>73131</v>
      </c>
      <c r="DA153" s="1">
        <v>75588</v>
      </c>
      <c r="DB153" s="4">
        <v>63.10963316</v>
      </c>
      <c r="DC153" s="4">
        <v>39.5</v>
      </c>
      <c r="DD153" s="4">
        <v>41.1</v>
      </c>
      <c r="DF153" s="4">
        <v>35.3</v>
      </c>
      <c r="DG153" s="4">
        <v>65.4</v>
      </c>
      <c r="DH153" s="4">
        <f>IF(COUNT(DJ153,D153)=2,IFERROR(DJ153*100/D153,""),"")</f>
        <v>39.5</v>
      </c>
      <c r="DI153" s="1">
        <f>IF(COUNT(O153,DJ152)=2,O153*0.9+DJ152*0.015,"")</f>
        <v>239988</v>
      </c>
      <c r="DJ153" s="1">
        <f>IF(COUNT(DJ152,I153,O153,DL153,DI153)=5,DJ152+I153+O153-DL153-DI153,"")</f>
        <v>1943577</v>
      </c>
      <c r="DK153" s="1">
        <f>IF(COUNT(DK152,DI153,DM153,DR153)=4,DK152+DI153-DM153-DR153,"")</f>
        <v>2976872</v>
      </c>
      <c r="DL153" s="1">
        <f>IF(COUNT(DJ152,BZ153)=2,ROUND(DJ152*BZ153/1000,0),"")</f>
        <v>7364</v>
      </c>
      <c r="DM153" s="1">
        <v>5610.47341</v>
      </c>
      <c r="DO153" s="1">
        <v>-601.4734096</v>
      </c>
      <c r="DP153" s="1">
        <v>1222.47341</v>
      </c>
      <c r="DQ153" s="1">
        <v>-673.1079867</v>
      </c>
      <c r="DR153" s="1">
        <f>IF(COUNT(DI152)=1,ROUND(DI152*0.2,0),"")</f>
        <v>621</v>
      </c>
      <c r="DS153" s="1">
        <f>IF(COUNT(DS152,DR153,BZ153)=3,INT(DS152+DR153-(DS152*BZ153/1000)),"")</f>
        <v>19784</v>
      </c>
      <c r="DU153" t="str">
        <v>http://lds.org/ensign/1982/05/statistical-report-1981?lang=eng</v>
      </c>
    </row>
    <row r="154">
      <c r="A154">
        <v>1982</v>
      </c>
      <c r="B154" t="str">
        <v>https://www.lds.org/new-era/1981/05/president-kimball-speaks-out-on-being-a-missionary?lang=eng</v>
      </c>
      <c r="C154" s="1">
        <f>A154</f>
        <v>1982</v>
      </c>
      <c r="D154" s="1">
        <v>5165000</v>
      </c>
      <c r="E154" s="1">
        <f>IF(COUNT(D154,D153)=2,(D154-D153),"")</f>
        <v>229000</v>
      </c>
      <c r="F154" s="2">
        <f>IFERROR(E154/D153,"")</f>
        <v>0.04639384116693679</v>
      </c>
      <c r="G154" s="2">
        <f>IFERROR((E154-E153)/E153,"")</f>
        <v>-0.23154362416107382</v>
      </c>
      <c r="H154" s="2">
        <v>0.6290322581</v>
      </c>
      <c r="I154" s="1">
        <v>124000</v>
      </c>
      <c r="J154" s="1">
        <f>IF(COUNT(I146,M154)=2,I146*M154,"")</f>
        <v>66999.9999966933</v>
      </c>
      <c r="K154" s="2">
        <f>IFERROR((I154-I153)/I153,"")</f>
        <v>0.11711711711711711</v>
      </c>
      <c r="L154" s="2">
        <f>IFERROR(J154/E154,"")</f>
        <v>0.29257641919953403</v>
      </c>
      <c r="M154" s="2">
        <f>IF(COUNT(M153)=1,M153-0.0002,"")</f>
        <v>0.9213801449</v>
      </c>
      <c r="N154" s="2">
        <f>IF(COUNT(I146,J154)=2,IFERROR((I146-J154)/I146,""),"")</f>
        <v>0.07861985510000007</v>
      </c>
      <c r="O154" s="1">
        <v>207000</v>
      </c>
      <c r="P154" s="2">
        <f>IFERROR((O154-O153)/O153,"")</f>
        <v>-0.07589285714285714</v>
      </c>
      <c r="Q154" s="1">
        <f>IF(COUNT(O154,J154)=2,(O154+J154),"")</f>
        <v>273999.9999966933</v>
      </c>
      <c r="R154" s="2">
        <v>-10.000000013837672</v>
      </c>
      <c r="S154" s="1">
        <f>IF(COUNT(Q154,E154)=2,(Q154-E154),"")</f>
        <v>44999.99999669328</v>
      </c>
      <c r="T154" s="2">
        <f>IFERROR((U154-U153)/U153,"")</f>
        <v>-0.11447811447811448</v>
      </c>
      <c r="U154" s="1">
        <v>26300</v>
      </c>
      <c r="V154" s="2">
        <f>IFERROR(U154/D154,"")</f>
        <v>0.005091965150048403</v>
      </c>
      <c r="W154" s="2">
        <f>IFERROR((X154-X153)/X153,"")</f>
        <v>0.04357346550787605</v>
      </c>
      <c r="X154" s="3">
        <f>IFERROR(O154/U154,"")</f>
        <v>7.870722433460076</v>
      </c>
      <c r="Y154" s="3">
        <f>IFERROR(E154/U154,"")</f>
        <v>8.70722433460076</v>
      </c>
      <c r="Z154" s="3">
        <f>IFERROR(Q154/U154,"")</f>
        <v>10.41825095044461</v>
      </c>
      <c r="AB154" t="str">
        <v>Not Reported</v>
      </c>
      <c r="AC154" t="str">
        <v>Not Reported</v>
      </c>
      <c r="AD154" t="str">
        <v>Not Reported</v>
      </c>
      <c r="AE154" s="2">
        <f>IFERROR((AF154-AF153)/AF153,"")</f>
        <v>-0.11447811447811448</v>
      </c>
      <c r="AF154" s="1">
        <f>IF(COUNT(U154,AB154)=2,U154+AB154,IF(COUNT(U154,AC154,AD154)=3,U154+AC154+AD154,IF(COUNT(U154)=1,U154,"")))</f>
        <v>26300</v>
      </c>
      <c r="AG154" s="2">
        <f>IFERROR((AH154-AH153)/AH153,"")</f>
        <v>0.053747161241483724</v>
      </c>
      <c r="AH154" s="1">
        <v>1392</v>
      </c>
      <c r="AJ154" s="2">
        <f>IFERROR((AK154-AK153)/AK153,"")</f>
        <v>-0.017543859649122806</v>
      </c>
      <c r="AK154" s="1">
        <v>336</v>
      </c>
      <c r="AM154" s="2">
        <f>IFERROR((AN154-AN153)/AN153,"")</f>
        <v>0.007032961724893365</v>
      </c>
      <c r="AN154" s="3">
        <f>IF(COUNT(D154,AH154,AK154)=3,D154/(AH154+AK154),"")</f>
        <v>2989.0046296296296</v>
      </c>
      <c r="AO154" s="2">
        <f>IFERROR((AP154-AP153)/AP153,"")</f>
        <v>0.030500264890638007</v>
      </c>
      <c r="AP154" s="1">
        <v>13616</v>
      </c>
      <c r="AQ154" s="1">
        <v>8888</v>
      </c>
      <c r="AR154" s="1">
        <v>4728</v>
      </c>
      <c r="AS154" s="1">
        <v>2699</v>
      </c>
      <c r="AT154" s="1">
        <v>2029</v>
      </c>
      <c r="AU154" s="3">
        <f>IFERROR(AP154/AH154,"")</f>
        <v>9.781609195402298</v>
      </c>
      <c r="AV154" s="1">
        <v>2.208866995073892</v>
      </c>
      <c r="AW154" s="3">
        <f>IFERROR(D154/AP154,"")</f>
        <v>379.3331374853114</v>
      </c>
      <c r="AX154" s="1">
        <v>10.974786282070966</v>
      </c>
      <c r="AY154" s="4">
        <v>28.1</v>
      </c>
      <c r="AZ154" s="4">
        <v>12.2</v>
      </c>
      <c r="BA154" s="1">
        <v>648000</v>
      </c>
      <c r="BB154" s="2">
        <v>0.1254598258</v>
      </c>
      <c r="BC154" s="1">
        <v>436000</v>
      </c>
      <c r="BD154" s="1">
        <v>32000</v>
      </c>
      <c r="BE154" s="1">
        <v>180000</v>
      </c>
      <c r="BF154" s="1">
        <v>720000</v>
      </c>
      <c r="BG154" s="2">
        <v>0.1393998064</v>
      </c>
      <c r="BH154" s="1">
        <v>227000</v>
      </c>
      <c r="BI154" s="1">
        <v>168000</v>
      </c>
      <c r="BJ154" s="1">
        <v>325000</v>
      </c>
      <c r="BK154" s="1">
        <v>1368000</v>
      </c>
      <c r="BS154" s="1">
        <v>320500</v>
      </c>
      <c r="BT154" s="1">
        <v>191623</v>
      </c>
      <c r="BV154" s="1">
        <v>274000</v>
      </c>
      <c r="BW154" s="1">
        <v>24239</v>
      </c>
      <c r="BX154" s="1">
        <v>99761</v>
      </c>
      <c r="BY154" s="4">
        <v>28.1</v>
      </c>
      <c r="BZ154" s="4">
        <v>3.9</v>
      </c>
      <c r="CA154" s="1">
        <v>74.45</v>
      </c>
      <c r="CB154" s="5">
        <v>1.0281</v>
      </c>
      <c r="CC154" s="1">
        <v>4.15</v>
      </c>
      <c r="CD154" s="3">
        <v>0.5039</v>
      </c>
      <c r="CE154" s="1">
        <v>180</v>
      </c>
      <c r="CF154" s="1">
        <v>11492</v>
      </c>
      <c r="CG154" s="1">
        <v>4583</v>
      </c>
      <c r="CH154" s="1">
        <v>8888</v>
      </c>
      <c r="CI154" s="1">
        <v>2699</v>
      </c>
      <c r="CJ154" s="1">
        <v>1979</v>
      </c>
      <c r="CK154" s="1">
        <v>4598604</v>
      </c>
      <c r="CL154" s="1">
        <v>564015</v>
      </c>
      <c r="CM154" s="3">
        <v>447</v>
      </c>
      <c r="CO154" s="1">
        <v>18260</v>
      </c>
      <c r="CP154" s="1">
        <v>1.39</v>
      </c>
      <c r="CQ154" s="1">
        <v>1627.229248</v>
      </c>
      <c r="CR154" s="1">
        <v>13389</v>
      </c>
      <c r="CS154" s="1">
        <v>3243.770752</v>
      </c>
      <c r="CT154" s="1">
        <v>2019</v>
      </c>
      <c r="CU154" s="1">
        <v>20535</v>
      </c>
      <c r="CV154" s="1">
        <v>3746</v>
      </c>
      <c r="CW154" s="1">
        <v>76404</v>
      </c>
      <c r="CX154" s="1">
        <v>70987</v>
      </c>
      <c r="CY154" s="1">
        <v>80886</v>
      </c>
      <c r="CZ154" s="1">
        <v>76222</v>
      </c>
      <c r="DA154" s="1">
        <v>75884</v>
      </c>
      <c r="DB154" s="4">
        <v>70.41931133</v>
      </c>
      <c r="DC154" s="4">
        <v>39.1</v>
      </c>
      <c r="DD154" s="4">
        <v>40.9</v>
      </c>
      <c r="DF154" s="4">
        <v>35.6</v>
      </c>
      <c r="DG154" s="4">
        <v>62.9</v>
      </c>
      <c r="DH154" s="4">
        <f>IF(COUNT(DJ154,D154)=2,IFERROR(DJ154*100/D154,""),"")</f>
        <v>39.1</v>
      </c>
      <c r="DI154" s="1">
        <f>IF(COUNT(O154,DJ153)=2,O154*0.9+DJ153*0.015,"")</f>
        <v>248305</v>
      </c>
      <c r="DJ154" s="1">
        <f>IF(COUNT(DJ153,I154,O154,DL154,DI154)=5,DJ153+I154+O154-DL154-DI154,"")</f>
        <v>2018584</v>
      </c>
      <c r="DK154" s="1">
        <f>IF(COUNT(DK153,DI154,DM154,DR154)=4,DK153+DI154-DM154-DR154,"")</f>
        <v>3144035</v>
      </c>
      <c r="DL154" s="1">
        <f>IF(COUNT(DJ153,BZ154)=2,ROUND(DJ153*BZ154/1000,0),"")</f>
        <v>7688</v>
      </c>
      <c r="DM154" s="1">
        <v>5864.634728</v>
      </c>
      <c r="DO154" s="1">
        <v>18277.36527</v>
      </c>
      <c r="DP154" s="1">
        <v>-17622.36527</v>
      </c>
      <c r="DQ154" s="1">
        <v>-18295.47326</v>
      </c>
      <c r="DR154" s="1">
        <f>IF(COUNT(DI153)=1,ROUND(DI153*0.2,0),"")</f>
        <v>655</v>
      </c>
      <c r="DS154" s="1">
        <f>IF(COUNT(DS153,DR154,BZ154)=3,INT(DS153+DR154-(DS153*BZ154/1000)),"")</f>
        <v>20361</v>
      </c>
      <c r="DU154" t="str">
        <v>http://lds.org/ensign/1983/05/statistical-report-1982?lang=eng</v>
      </c>
    </row>
    <row r="155">
      <c r="A155">
        <v>1983</v>
      </c>
      <c r="B155" t="str">
        <v/>
      </c>
      <c r="C155" s="1">
        <f>A155</f>
        <v>1983</v>
      </c>
      <c r="D155" s="1">
        <v>5400000</v>
      </c>
      <c r="E155" s="1">
        <f>IF(COUNT(D155,D154)=2,(D155-D154),"")</f>
        <v>235000</v>
      </c>
      <c r="F155" s="2">
        <f>IFERROR(E155/D154,"")</f>
        <v>0.04549854791868345</v>
      </c>
      <c r="G155" s="2">
        <f>IFERROR((E155-E154)/E154,"")</f>
        <v>0.026200873362445413</v>
      </c>
      <c r="H155" s="2">
        <v>0.6696428571</v>
      </c>
      <c r="I155" s="1">
        <v>112000</v>
      </c>
      <c r="J155" s="1">
        <f>IF(COUNT(I147,M155)=2,I147*M155,"")</f>
        <v>68999.9999992198</v>
      </c>
      <c r="K155" s="2">
        <f>IFERROR((I155-I154)/I154,"")</f>
        <v>-0.0967741935483871</v>
      </c>
      <c r="L155" s="2">
        <f>IFERROR(J155/E155,"")</f>
        <v>0.2936170212732757</v>
      </c>
      <c r="M155" s="2">
        <f>IF(COUNT(M154)=1,M154-0.0002,"")</f>
        <v>0.8654967826</v>
      </c>
      <c r="N155" s="2">
        <f>IF(COUNT(I147,J155)=2,IFERROR((I147-J155)/I147,""),"")</f>
        <v>0.1345032174</v>
      </c>
      <c r="O155" s="1">
        <v>189419</v>
      </c>
      <c r="P155" s="2">
        <f>IFERROR((O155-O154)/O154,"")</f>
        <v>-0.08493236714975845</v>
      </c>
      <c r="Q155" s="1">
        <f>IF(COUNT(O155,J155)=2,(O155+J155),"")</f>
        <v>258418.99999921978</v>
      </c>
      <c r="R155" s="2">
        <v>-0.4795777777568739</v>
      </c>
      <c r="S155" s="1">
        <f>IF(COUNT(Q155,E155)=2,(Q155-E155),"")</f>
        <v>23418.999999219785</v>
      </c>
      <c r="T155" s="2">
        <f>IFERROR((U155-U154)/U154,"")</f>
        <v>0.010076045627376426</v>
      </c>
      <c r="U155" s="1">
        <v>26565</v>
      </c>
      <c r="V155" s="2">
        <f>IFERROR(U155/D155,"")</f>
        <v>0.004919444444444444</v>
      </c>
      <c r="W155" s="2">
        <f>IFERROR((X155-X154)/X154,"")</f>
        <v>-0.09406065334231685</v>
      </c>
      <c r="X155" s="3">
        <f>IFERROR(O155/U155,"")</f>
        <v>7.130397139092791</v>
      </c>
      <c r="Y155" s="3">
        <f>IFERROR(E155/U155,"")</f>
        <v>8.846226237530585</v>
      </c>
      <c r="Z155" s="3">
        <f>IFERROR(Q155/U155,"")</f>
        <v>9.727799736466018</v>
      </c>
      <c r="AB155" t="str">
        <v>Not Reported</v>
      </c>
      <c r="AC155" t="str">
        <v>Not Reported</v>
      </c>
      <c r="AD155" t="str">
        <v>Not Reported</v>
      </c>
      <c r="AE155" s="2">
        <f>IFERROR((AF155-AF154)/AF154,"")</f>
        <v>0.010076045627376426</v>
      </c>
      <c r="AF155" s="1">
        <f>IF(COUNT(U155,AB155)=2,U155+AB155,IF(COUNT(U155,AC155,AD155)=3,U155+AC155+AD155,IF(COUNT(U155)=1,U155,"")))</f>
        <v>26565</v>
      </c>
      <c r="AG155" s="2">
        <f>IFERROR((AH155-AH154)/AH154,"")</f>
        <v>0.04741379310344827</v>
      </c>
      <c r="AH155" s="1">
        <v>1458</v>
      </c>
      <c r="AJ155" s="2">
        <f>IFERROR((AK155-AK154)/AK154,"")</f>
        <v>0.020833333333333332</v>
      </c>
      <c r="AK155" s="1">
        <v>343</v>
      </c>
      <c r="AM155" s="2">
        <f>IFERROR((AN155-AN154)/AN154,"")</f>
        <v>0.003121316381724065</v>
      </c>
      <c r="AN155" s="3">
        <f>IF(COUNT(D155,AH155,AK155)=3,D155/(AH155+AK155),"")</f>
        <v>2998.3342587451416</v>
      </c>
      <c r="AO155" s="2">
        <f>IFERROR((AP155-AP154)/AP154,"")</f>
        <v>0.027761457109283197</v>
      </c>
      <c r="AP155" s="1">
        <v>13994</v>
      </c>
      <c r="AQ155" s="1">
        <v>9329</v>
      </c>
      <c r="AR155" s="1">
        <v>4665</v>
      </c>
      <c r="AS155" s="1">
        <v>2641</v>
      </c>
      <c r="AT155" s="1">
        <v>2024</v>
      </c>
      <c r="AU155" s="3">
        <f>IFERROR(AP155/AH155,"")</f>
        <v>9.598079561042525</v>
      </c>
      <c r="AV155" s="1">
        <v>2.392396629433666</v>
      </c>
      <c r="AW155" s="3">
        <f>IFERROR(D155/AP155,"")</f>
        <v>385.8796627125911</v>
      </c>
      <c r="AX155" s="1">
        <v>17.521311509350653</v>
      </c>
      <c r="AY155" s="4">
        <v>24.5</v>
      </c>
      <c r="AZ155" s="4">
        <v>11.1</v>
      </c>
      <c r="BA155" s="1">
        <v>666000</v>
      </c>
      <c r="BB155" s="2">
        <v>0.1233333333</v>
      </c>
      <c r="BC155" s="1">
        <v>444000</v>
      </c>
      <c r="BD155" s="1">
        <v>32000</v>
      </c>
      <c r="BE155" s="1">
        <v>190000</v>
      </c>
      <c r="BF155" s="1">
        <v>733000</v>
      </c>
      <c r="BG155" s="2">
        <v>0.1357407407</v>
      </c>
      <c r="BH155" s="1">
        <v>229000</v>
      </c>
      <c r="BI155" s="1">
        <v>169000</v>
      </c>
      <c r="BJ155" s="1">
        <v>335000</v>
      </c>
      <c r="BK155" s="1">
        <v>1399000</v>
      </c>
      <c r="BS155" s="1">
        <v>389258</v>
      </c>
      <c r="BT155" s="1">
        <v>195475</v>
      </c>
      <c r="BV155" s="1">
        <v>258419</v>
      </c>
      <c r="BW155" s="1">
        <v>22180</v>
      </c>
      <c r="BX155" s="1">
        <v>89820</v>
      </c>
      <c r="BY155" s="4">
        <v>24.5</v>
      </c>
      <c r="BZ155" s="4">
        <v>4</v>
      </c>
      <c r="CA155" s="1">
        <v>74.55</v>
      </c>
      <c r="CB155" s="5">
        <v>1.0245</v>
      </c>
      <c r="CC155" s="1">
        <v>3.62</v>
      </c>
      <c r="CD155" s="3">
        <v>0.5039</v>
      </c>
      <c r="CE155" s="1">
        <v>177</v>
      </c>
      <c r="CF155" s="1">
        <v>11953</v>
      </c>
      <c r="CG155" s="1">
        <v>4614</v>
      </c>
      <c r="CH155" s="1">
        <v>9329</v>
      </c>
      <c r="CI155" s="1">
        <v>2641</v>
      </c>
      <c r="CJ155" s="1">
        <v>1991</v>
      </c>
      <c r="CK155" s="1">
        <v>4784289</v>
      </c>
      <c r="CL155" s="1">
        <v>567435</v>
      </c>
      <c r="CM155" s="3">
        <v>447</v>
      </c>
      <c r="CO155" s="1">
        <v>19450</v>
      </c>
      <c r="CP155" s="1">
        <v>1.41</v>
      </c>
      <c r="CQ155" s="1">
        <v>1686.192688</v>
      </c>
      <c r="CR155" s="1">
        <v>14300</v>
      </c>
      <c r="CS155" s="1">
        <v>3463.807312</v>
      </c>
      <c r="CT155" s="1">
        <v>2093</v>
      </c>
      <c r="CU155" s="1">
        <v>20675</v>
      </c>
      <c r="CV155" s="1">
        <v>3797</v>
      </c>
      <c r="CW155" s="1">
        <v>79540</v>
      </c>
      <c r="CX155" s="1">
        <v>78923</v>
      </c>
      <c r="CY155" s="1">
        <v>73506</v>
      </c>
      <c r="CZ155" s="1">
        <v>83405</v>
      </c>
      <c r="DA155" s="1">
        <v>78741</v>
      </c>
      <c r="DB155" s="4">
        <v>69.7356449</v>
      </c>
      <c r="DC155" s="4">
        <v>39.1</v>
      </c>
      <c r="DD155" s="4">
        <v>41.1</v>
      </c>
      <c r="DF155" s="4">
        <v>37.3</v>
      </c>
      <c r="DG155" s="4">
        <v>62</v>
      </c>
      <c r="DH155" s="4">
        <f>IF(COUNT(DJ155,D155)=2,IFERROR(DJ155*100/D155,""),"")</f>
        <v>39.1</v>
      </c>
      <c r="DI155" s="1">
        <f>IF(COUNT(O155,DJ154)=2,O155*0.9+DJ154*0.015,"")</f>
        <v>219257</v>
      </c>
      <c r="DJ155" s="1">
        <f>IF(COUNT(DJ154,I155,O155,DL155,DI155)=5,DJ154+I155+O155-DL155-DI155,"")</f>
        <v>2092524</v>
      </c>
      <c r="DK155" s="1">
        <f>IF(COUNT(DK154,DI155,DM155,DR155)=4,DK154+DI155-DM155-DR155,"")</f>
        <v>3259200</v>
      </c>
      <c r="DL155" s="1">
        <f>IF(COUNT(DJ154,BZ155)=2,ROUND(DJ154*BZ155/1000,0),"")</f>
        <v>8222</v>
      </c>
      <c r="DM155" s="1">
        <v>6050.595937</v>
      </c>
      <c r="DO155" s="1">
        <v>55041.40406</v>
      </c>
      <c r="DP155" s="1">
        <v>-54358.40406</v>
      </c>
      <c r="DQ155" s="1">
        <v>-72653.87732</v>
      </c>
      <c r="DR155" s="1">
        <f>IF(COUNT(DI154)=1,ROUND(DI154*0.2,0),"")</f>
        <v>683</v>
      </c>
      <c r="DS155" s="1">
        <f>IF(COUNT(DS154,DR155,BZ155)=3,INT(DS154+DR155-(DS154*BZ155/1000)),"")</f>
        <v>20962</v>
      </c>
      <c r="DU155" t="str">
        <v>http://lds.org/ensign/1984/05/statistical-report-1983?lang=eng</v>
      </c>
    </row>
    <row r="156">
      <c r="A156">
        <v>1984</v>
      </c>
      <c r="B156" t="str">
        <v>http://www.reddit.com/r/exmormon/comments/wdsh4/the_short_history_of_name_removal_how_the_church/</v>
      </c>
      <c r="C156" s="1">
        <f>A156</f>
        <v>1984</v>
      </c>
      <c r="D156" s="1">
        <v>5650000</v>
      </c>
      <c r="E156" s="1">
        <f>IF(COUNT(D156,D155)=2,(D156-D155),"")</f>
        <v>250000</v>
      </c>
      <c r="F156" s="2">
        <f>IFERROR(E156/D155,"")</f>
        <v>0.046296296296296294</v>
      </c>
      <c r="G156" s="2">
        <f>IFERROR((E156-E155)/E155,"")</f>
        <v>0.06382978723404255</v>
      </c>
      <c r="H156" s="2">
        <v>0.7895918367</v>
      </c>
      <c r="I156" s="1">
        <v>98000</v>
      </c>
      <c r="J156" s="1">
        <f>IF(COUNT(I148,M156)=2,I148*M156,"")</f>
        <v>69000.0000018742</v>
      </c>
      <c r="K156" s="2">
        <f>IFERROR((I156-I155)/I155,"")</f>
        <v>-0.125</v>
      </c>
      <c r="L156" s="2">
        <f>IFERROR(J156/E156,"")</f>
        <v>0.2760000000074968</v>
      </c>
      <c r="M156" s="2">
        <f>IF(COUNT(M155)=1,M155-0.0002,"")</f>
        <v>0.7794672511</v>
      </c>
      <c r="N156" s="2">
        <f>IF(COUNT(I148,J156)=2,IFERROR((I148-J156)/I148,""),"")</f>
        <v>0.22053274890000002</v>
      </c>
      <c r="O156" s="1">
        <v>192983</v>
      </c>
      <c r="P156" s="2">
        <f>IFERROR((O156-O155)/O155,"")</f>
        <v>0.018815430342257113</v>
      </c>
      <c r="Q156" s="1">
        <f>IF(COUNT(O156,J156)=2,(O156+J156),"")</f>
        <v>261983.0000018742</v>
      </c>
      <c r="R156" s="2">
        <v>-0.48832144829952523</v>
      </c>
      <c r="S156" s="1">
        <f>IF(COUNT(Q156,E156)=2,(Q156-E156),"")</f>
        <v>11983.0000018742</v>
      </c>
      <c r="T156" s="2">
        <f>IFERROR((U156-U155)/U155,"")</f>
        <v>0.04103143233578016</v>
      </c>
      <c r="U156" s="1">
        <v>27655</v>
      </c>
      <c r="V156" s="2">
        <f>IFERROR(U156/D156,"")</f>
        <v>0.004894690265486726</v>
      </c>
      <c r="W156" s="2">
        <f>IFERROR((X156-X155)/X155,"")</f>
        <v>-0.02134037580755522</v>
      </c>
      <c r="X156" s="3">
        <f>IFERROR(O156/U156,"")</f>
        <v>6.978231784487434</v>
      </c>
      <c r="Y156" s="3">
        <f>IFERROR(E156/U156,"")</f>
        <v>9.03995660820828</v>
      </c>
      <c r="Z156" s="3">
        <f>IFERROR(Q156/U156,"")</f>
        <v>9.473259808420691</v>
      </c>
      <c r="AB156" t="str">
        <v>Not Reported</v>
      </c>
      <c r="AC156" t="str">
        <v>Not Reported</v>
      </c>
      <c r="AD156" t="str">
        <v>Not Reported</v>
      </c>
      <c r="AE156" s="2">
        <f>IFERROR((AF156-AF155)/AF155,"")</f>
        <v>0.04103143233578016</v>
      </c>
      <c r="AF156" s="1">
        <f>IF(COUNT(U156,AB156)=2,U156+AB156,IF(COUNT(U156,AC156,AD156)=3,U156+AC156+AD156,IF(COUNT(U156)=1,U156,"")))</f>
        <v>27655</v>
      </c>
      <c r="AG156" s="2">
        <f>IFERROR((AH156-AH155)/AH155,"")</f>
        <v>0.033607681755829906</v>
      </c>
      <c r="AH156" s="1">
        <v>1507</v>
      </c>
      <c r="AJ156" s="2">
        <f>IFERROR((AK156-AK155)/AK155,"")</f>
        <v>0.029154518950437316</v>
      </c>
      <c r="AK156" s="1">
        <v>353</v>
      </c>
      <c r="AM156" s="2">
        <f>IFERROR((AN156-AN155)/AN155,"")</f>
        <v>0.013107327757865349</v>
      </c>
      <c r="AN156" s="3">
        <f>IF(COUNT(D156,AH156,AK156)=3,D156/(AH156+AK156),"")</f>
        <v>3037.6344086021504</v>
      </c>
      <c r="AO156" s="2">
        <f>IFERROR((AP156-AP155)/AP155,"")</f>
        <v>0.033514363298556525</v>
      </c>
      <c r="AP156" s="1">
        <v>14463</v>
      </c>
      <c r="AQ156" s="1">
        <v>9723</v>
      </c>
      <c r="AR156" s="1">
        <v>4740</v>
      </c>
      <c r="AS156" s="1">
        <v>2697</v>
      </c>
      <c r="AT156" s="1">
        <v>2043</v>
      </c>
      <c r="AU156" s="3">
        <f>IFERROR(AP156/AH156,"")</f>
        <v>9.59721300597213</v>
      </c>
      <c r="AV156" s="1">
        <v>2.393263184504061</v>
      </c>
      <c r="AW156" s="3">
        <f>IFERROR(D156/AP156,"")</f>
        <v>390.6520085736016</v>
      </c>
      <c r="AX156" s="1">
        <v>22.29365737036119</v>
      </c>
      <c r="BA156" s="1">
        <v>696000</v>
      </c>
      <c r="BB156" s="2">
        <v>0.1231858407</v>
      </c>
      <c r="BC156" s="1">
        <v>465000</v>
      </c>
      <c r="BD156" s="1">
        <v>33000</v>
      </c>
      <c r="BE156" s="1">
        <v>198000</v>
      </c>
      <c r="BF156" s="1">
        <v>774000</v>
      </c>
      <c r="BG156" s="2">
        <v>0.1369911504</v>
      </c>
      <c r="BH156" s="1">
        <v>240000</v>
      </c>
      <c r="BI156" s="1">
        <v>178000</v>
      </c>
      <c r="BJ156" s="1">
        <v>356000</v>
      </c>
      <c r="BK156" s="1">
        <v>1470000</v>
      </c>
      <c r="BS156" s="1">
        <v>322802</v>
      </c>
      <c r="BT156" s="1">
        <v>205616</v>
      </c>
      <c r="BV156" s="1">
        <v>261983</v>
      </c>
      <c r="BW156" s="1">
        <v>22598</v>
      </c>
      <c r="BX156" s="1">
        <v>75402</v>
      </c>
      <c r="BY156" s="4">
        <v>23.6</v>
      </c>
      <c r="BZ156" s="4">
        <v>4.3</v>
      </c>
      <c r="CA156" s="1">
        <v>74.65</v>
      </c>
      <c r="CB156" s="5">
        <v>1.0236</v>
      </c>
      <c r="CC156" s="1">
        <v>3.5</v>
      </c>
      <c r="CD156" s="3">
        <v>0.5038</v>
      </c>
      <c r="CE156" s="1">
        <v>180</v>
      </c>
      <c r="CF156" s="1">
        <v>12422</v>
      </c>
      <c r="CG156" s="1">
        <v>4745</v>
      </c>
      <c r="CH156" s="1">
        <v>9723</v>
      </c>
      <c r="CI156" s="1">
        <v>2697</v>
      </c>
      <c r="CJ156" s="1">
        <v>2046</v>
      </c>
      <c r="CK156" s="1">
        <v>5057944</v>
      </c>
      <c r="CL156" s="1">
        <v>583110</v>
      </c>
      <c r="CM156" s="3">
        <v>455</v>
      </c>
      <c r="CO156" s="1">
        <v>19720</v>
      </c>
      <c r="CP156" s="1">
        <v>1.48</v>
      </c>
      <c r="CQ156" s="1">
        <v>1750.451828</v>
      </c>
      <c r="CR156" s="1">
        <v>14465</v>
      </c>
      <c r="CS156" s="1">
        <v>3504.548172</v>
      </c>
      <c r="CT156" s="1">
        <v>2172</v>
      </c>
      <c r="CU156" s="1">
        <v>21558</v>
      </c>
      <c r="CV156" s="1">
        <v>3925</v>
      </c>
      <c r="CW156" s="1">
        <v>84768</v>
      </c>
      <c r="CX156" s="1">
        <v>82107</v>
      </c>
      <c r="CY156" s="1">
        <v>81490</v>
      </c>
      <c r="CZ156" s="1">
        <v>76073</v>
      </c>
      <c r="DA156" s="1">
        <v>85972</v>
      </c>
      <c r="DB156" s="4">
        <v>58.12907347</v>
      </c>
      <c r="DC156" s="4">
        <v>38.5</v>
      </c>
      <c r="DD156" s="4">
        <v>40.2</v>
      </c>
      <c r="DF156" s="4">
        <v>35.4</v>
      </c>
      <c r="DG156" s="4">
        <v>63.4</v>
      </c>
      <c r="DH156" s="4">
        <f>IF(COUNT(DJ156,D156)=2,IFERROR(DJ156*100/D156,""),"")</f>
        <v>38.5</v>
      </c>
      <c r="DI156" s="1">
        <f>IF(COUNT(O156,DJ155)=2,O156*0.9+DJ155*0.015,"")</f>
        <v>202602</v>
      </c>
      <c r="DJ156" s="1">
        <f>IF(COUNT(DJ155,I156,O156,DL156,DI156)=5,DJ155+I156+O156-DL156-DI156,"")</f>
        <v>2171806</v>
      </c>
      <c r="DK156" s="1">
        <f>IF(COUNT(DK155,DI156,DM156,DR156)=4,DK155+DI156-DM156-DR156,"")</f>
        <v>3469248</v>
      </c>
      <c r="DL156" s="1">
        <f>IF(COUNT(DJ155,BZ156)=2,ROUND(DJ155*BZ156/1000,0),"")</f>
        <v>9099</v>
      </c>
      <c r="DM156" s="1">
        <v>6301.065317</v>
      </c>
      <c r="DO156" s="1">
        <v>-42747.06532</v>
      </c>
      <c r="DP156" s="1">
        <v>43462.06532</v>
      </c>
      <c r="DQ156" s="1">
        <v>-29191.812</v>
      </c>
      <c r="DR156" s="1">
        <f>IF(COUNT(DI155)=1,ROUND(DI155*0.2,0),"")</f>
        <v>715</v>
      </c>
      <c r="DS156" s="1">
        <f>IF(COUNT(DS155,DR156,BZ156)=3,INT(DS155+DR156-(DS155*BZ156/1000)),"")</f>
        <v>21586</v>
      </c>
      <c r="DU156" t="str">
        <v>http://lds.org/ensign/1985/05/statistical-report-1984?lang=eng</v>
      </c>
    </row>
    <row r="157">
      <c r="A157">
        <v>1985</v>
      </c>
      <c r="B157" t="str">
        <v>Church excommunicated Norman Hancock after he submitted a letter of resignation, Hancock files lawsuit to have name cleared</v>
      </c>
      <c r="C157" s="1">
        <f>A157</f>
        <v>1985</v>
      </c>
      <c r="D157" s="1">
        <v>5920000</v>
      </c>
      <c r="E157" s="1">
        <f>IF(COUNT(D157,D156)=2,(D157-D156),"")</f>
        <v>270000</v>
      </c>
      <c r="F157" s="2">
        <f>IFERROR(E157/D156,"")</f>
        <v>0.047787610619469026</v>
      </c>
      <c r="G157" s="2">
        <f>IFERROR((E157-E156)/E156,"")</f>
        <v>0.08</v>
      </c>
      <c r="H157" s="2">
        <v>0.8032842105</v>
      </c>
      <c r="I157" s="1">
        <v>95000</v>
      </c>
      <c r="J157" s="1">
        <f>IF(COUNT(I149,M157)=2,I149*M157,"")</f>
        <v>70000.0000035</v>
      </c>
      <c r="K157" s="2">
        <f>IFERROR((I157-I156)/I156,"")</f>
        <v>-0.030612244897959183</v>
      </c>
      <c r="L157" s="2">
        <f>IFERROR(J157/E157,"")</f>
        <v>0.2592592592722222</v>
      </c>
      <c r="M157" s="2">
        <f>IF(COUNT(M156)=1,M156-0.0002,"")</f>
        <v>0.7368421053</v>
      </c>
      <c r="N157" s="2">
        <f>IF(COUNT(I149,J157)=2,IFERROR((I149-J157)/I149,""),"")</f>
        <v>0.2631578947</v>
      </c>
      <c r="O157" s="1">
        <v>197640</v>
      </c>
      <c r="P157" s="2">
        <f>IFERROR((O157-O156)/O156,"")</f>
        <v>0.024131659265323888</v>
      </c>
      <c r="Q157" s="1">
        <f>IF(COUNT(O157,J157)=2,(O157+J157),"")</f>
        <v>267640.0000035</v>
      </c>
      <c r="R157" s="2">
        <v>-1.1969456727139163</v>
      </c>
      <c r="S157" s="1">
        <f>IF(COUNT(Q157,E157)=2,(Q157-E157),"")</f>
        <v>-2359.9999964999733</v>
      </c>
      <c r="T157" s="2">
        <f>IFERROR((U157-U156)/U156,"")</f>
        <v>0.058217320556861324</v>
      </c>
      <c r="U157" s="1">
        <v>29265</v>
      </c>
      <c r="V157" s="2">
        <f>IFERROR(U157/D157,"")</f>
        <v>0.0049434121621621625</v>
      </c>
      <c r="W157" s="2">
        <f>IFERROR((X157-X156)/X156,"")</f>
        <v>-0.032210454912607794</v>
      </c>
      <c r="X157" s="3">
        <f>IFERROR(O157/U157,"")</f>
        <v>6.753459764223475</v>
      </c>
      <c r="Y157" s="3">
        <f>IFERROR(E157/U157,"")</f>
        <v>9.226037929267042</v>
      </c>
      <c r="Z157" s="3">
        <f>IFERROR(Q157/U157,"")</f>
        <v>9.145395523782677</v>
      </c>
      <c r="AB157" t="str">
        <v>Not Reported</v>
      </c>
      <c r="AC157" t="str">
        <v>Not Reported</v>
      </c>
      <c r="AD157" t="str">
        <v>Not Reported</v>
      </c>
      <c r="AE157" s="2">
        <f>IFERROR((AF157-AF156)/AF156,"")</f>
        <v>0.058217320556861324</v>
      </c>
      <c r="AF157" s="1">
        <f>IF(COUNT(U157,AB157)=2,U157+AB157,IF(COUNT(U157,AC157,AD157)=3,U157+AC157+AD157,IF(COUNT(U157)=1,U157,"")))</f>
        <v>29265</v>
      </c>
      <c r="AG157" s="2">
        <f>IFERROR((AH157-AH156)/AH156,"")</f>
        <v>0.0497677504976775</v>
      </c>
      <c r="AH157" s="1">
        <v>1582</v>
      </c>
      <c r="AJ157" s="2">
        <f>IFERROR((AK157-AK156)/AK156,"")</f>
        <v>-0.0028328611898017</v>
      </c>
      <c r="AK157" s="1">
        <v>352</v>
      </c>
      <c r="AM157" s="2">
        <f>IFERROR((AN157-AN156)/AN156,"")</f>
        <v>0.007696461092147064</v>
      </c>
      <c r="AN157" s="3">
        <f>IF(COUNT(D157,AH157,AK157)=3,D157/(AH157+AK157),"")</f>
        <v>3061.013443640124</v>
      </c>
      <c r="AO157" s="2">
        <f>IFERROR((AP157-AP156)/AP156,"")</f>
        <v>0.03747493604369771</v>
      </c>
      <c r="AP157" s="1">
        <v>15005</v>
      </c>
      <c r="AQ157" s="1">
        <v>10168</v>
      </c>
      <c r="AR157" s="1">
        <v>4837</v>
      </c>
      <c r="AS157" s="1">
        <v>2766</v>
      </c>
      <c r="AT157" s="1">
        <v>2071</v>
      </c>
      <c r="AU157" s="3">
        <f>IFERROR(AP157/AH157,"")</f>
        <v>9.484829329962073</v>
      </c>
      <c r="AV157" s="1">
        <v>2.5056468605141173</v>
      </c>
      <c r="AW157" s="3">
        <f>IFERROR(D157/AP157,"")</f>
        <v>394.53515494835057</v>
      </c>
      <c r="AX157" s="1">
        <v>26.176803745110135</v>
      </c>
      <c r="BA157" s="1">
        <v>722000</v>
      </c>
      <c r="BB157" s="2">
        <v>0.1219594595</v>
      </c>
      <c r="BC157" s="1">
        <v>481000</v>
      </c>
      <c r="BD157" s="1">
        <v>33000</v>
      </c>
      <c r="BE157" s="1">
        <v>208000</v>
      </c>
      <c r="BF157" s="1">
        <v>809000</v>
      </c>
      <c r="BG157" s="2">
        <v>0.1366554054</v>
      </c>
      <c r="BH157" s="1">
        <v>248000</v>
      </c>
      <c r="BI157" s="1">
        <v>186000</v>
      </c>
      <c r="BJ157" s="1">
        <v>375000</v>
      </c>
      <c r="BK157" s="1">
        <v>1531000</v>
      </c>
      <c r="BS157" s="1">
        <v>349827</v>
      </c>
      <c r="BT157" s="1">
        <v>214963</v>
      </c>
      <c r="BV157" s="1">
        <v>267640</v>
      </c>
      <c r="BW157" s="1">
        <v>23143</v>
      </c>
      <c r="BX157" s="1">
        <v>71857</v>
      </c>
      <c r="BY157" s="4">
        <v>22.8</v>
      </c>
      <c r="BZ157" s="4">
        <v>4.5</v>
      </c>
      <c r="CA157" s="1">
        <v>74.65</v>
      </c>
      <c r="CB157" s="5">
        <v>1.0228</v>
      </c>
      <c r="CC157" s="1">
        <v>3.38</v>
      </c>
      <c r="CD157" s="3">
        <v>0.5037</v>
      </c>
      <c r="CE157" s="1">
        <v>188</v>
      </c>
      <c r="CF157" s="1">
        <v>12939</v>
      </c>
      <c r="CG157" s="1">
        <v>4839</v>
      </c>
      <c r="CH157" s="1">
        <v>10168</v>
      </c>
      <c r="CI157" s="1">
        <v>2766</v>
      </c>
      <c r="CJ157" s="1">
        <v>2068</v>
      </c>
      <c r="CK157" s="1">
        <v>5330103</v>
      </c>
      <c r="CL157" s="1">
        <v>589380</v>
      </c>
      <c r="CM157" s="3">
        <v>459</v>
      </c>
      <c r="CO157" s="1">
        <v>19890</v>
      </c>
      <c r="CP157" s="1">
        <v>1.55</v>
      </c>
      <c r="CQ157" s="1">
        <v>1817.387043</v>
      </c>
      <c r="CR157" s="1">
        <v>14548</v>
      </c>
      <c r="CS157" s="1">
        <v>3524.612957</v>
      </c>
      <c r="CT157" s="1">
        <v>2255</v>
      </c>
      <c r="CU157" s="1">
        <v>22853</v>
      </c>
      <c r="CV157" s="1">
        <v>4157</v>
      </c>
      <c r="CW157" s="1">
        <v>89397</v>
      </c>
      <c r="CX157" s="1">
        <v>87396</v>
      </c>
      <c r="CY157" s="1">
        <v>84735</v>
      </c>
      <c r="CZ157" s="1">
        <v>84118</v>
      </c>
      <c r="DA157" s="1">
        <v>78702</v>
      </c>
      <c r="DB157" s="4">
        <v>54.52381333</v>
      </c>
      <c r="DC157" s="4">
        <v>38.1</v>
      </c>
      <c r="DD157" s="4">
        <v>40.1</v>
      </c>
      <c r="DF157" s="4">
        <v>35.6</v>
      </c>
      <c r="DG157" s="4">
        <v>62.2</v>
      </c>
      <c r="DH157" s="4">
        <f>IF(COUNT(DJ157,D157)=2,IFERROR(DJ157*100/D157,""),"")</f>
        <v>38.1</v>
      </c>
      <c r="DI157" s="1">
        <f>IF(COUNT(O157,DJ156)=2,O157*0.9+DJ156*0.015,"")</f>
        <v>199213</v>
      </c>
      <c r="DJ157" s="1">
        <f>IF(COUNT(DJ156,I157,O157,DL157,DI157)=5,DJ156+I157+O157-DL157-DI157,"")</f>
        <v>2255323</v>
      </c>
      <c r="DK157" s="1">
        <f>IF(COUNT(DK156,DI157,DM157,DR157)=4,DK156+DI157-DM157-DR157,"")</f>
        <v>3664160</v>
      </c>
      <c r="DL157" s="1">
        <f>IF(COUNT(DJ156,BZ157)=2,ROUND(DJ156*BZ157/1000,0),"")</f>
        <v>9910</v>
      </c>
      <c r="DM157" s="1">
        <v>6529.61148</v>
      </c>
      <c r="DO157" s="1">
        <v>-27228.61148</v>
      </c>
      <c r="DP157" s="1">
        <v>27979.61148</v>
      </c>
      <c r="DQ157" s="1">
        <v>-1212.200525</v>
      </c>
      <c r="DR157" s="1">
        <f>IF(COUNT(DI156)=1,ROUND(DI156*0.2,0),"")</f>
        <v>751</v>
      </c>
      <c r="DS157" s="1">
        <f>IF(COUNT(DS156,DR157,BZ157)=3,INT(DS156+DR157-(DS156*BZ157/1000)),"")</f>
        <v>22239</v>
      </c>
      <c r="DU157" t="str">
        <v>http://lds.org/ensign/1986/05/statistical-report-1985?lang=eng</v>
      </c>
    </row>
    <row r="158">
      <c r="A158">
        <v>1986</v>
      </c>
      <c r="B158" t="str">
        <v/>
      </c>
      <c r="C158" s="1">
        <f>A158</f>
        <v>1986</v>
      </c>
      <c r="D158" s="1">
        <v>6170000</v>
      </c>
      <c r="E158" s="1">
        <f>IF(COUNT(D158,D157)=2,(D158-D157),"")</f>
        <v>250000</v>
      </c>
      <c r="F158" s="2">
        <f>IFERROR(E158/D157,"")</f>
        <v>0.04222972972972973</v>
      </c>
      <c r="G158" s="2">
        <f>IFERROR((E158-E157)/E157,"")</f>
        <v>-0.07407407407407407</v>
      </c>
      <c r="H158" s="2">
        <v>0.7799784946</v>
      </c>
      <c r="I158" s="1">
        <v>93000</v>
      </c>
      <c r="J158" s="1">
        <f>IF(COUNT(I150,M158)=2,I150*M158,"")</f>
        <v>71999.9999964</v>
      </c>
      <c r="K158" s="2">
        <f>IFERROR((I158-I157)/I157,"")</f>
        <v>-0.021052631578947368</v>
      </c>
      <c r="L158" s="2">
        <f>IFERROR(J158/E158,"")</f>
        <v>0.2879999999856</v>
      </c>
      <c r="M158" s="2">
        <f>IF(COUNT(M157)=1,M157-0.0002,"")</f>
        <v>0.7422680412</v>
      </c>
      <c r="N158" s="2">
        <f>IF(COUNT(I150,J158)=2,IFERROR((I150-J158)/I150,""),"")</f>
        <v>0.2577319588</v>
      </c>
      <c r="O158" s="1">
        <v>216210</v>
      </c>
      <c r="P158" s="2">
        <f>IFERROR((O158-O157)/O157,"")</f>
        <v>0.09395871281117182</v>
      </c>
      <c r="Q158" s="1">
        <f>IF(COUNT(O158,J158)=2,(O158+J158),"")</f>
        <v>288209.9999964</v>
      </c>
      <c r="R158" s="2">
        <v>-17.190677988588043</v>
      </c>
      <c r="S158" s="1">
        <f>IF(COUNT(Q158,E158)=2,(Q158-E158),"")</f>
        <v>38209.99999639997</v>
      </c>
      <c r="T158" s="2">
        <f>IFERROR((U158-U157)/U157,"")</f>
        <v>0.0867247565351102</v>
      </c>
      <c r="U158" s="1">
        <v>31803</v>
      </c>
      <c r="V158" s="2">
        <f>IFERROR(U158/D158,"")</f>
        <v>0.005154457050243112</v>
      </c>
      <c r="W158" s="2">
        <f>IFERROR((X158-X157)/X157,"")</f>
        <v>0.006656659133381923</v>
      </c>
      <c r="X158" s="3">
        <f>IFERROR(O158/U158,"")</f>
        <v>6.798415243844921</v>
      </c>
      <c r="Y158" s="3">
        <f>IFERROR(E158/U158,"")</f>
        <v>7.860893626387448</v>
      </c>
      <c r="Z158" s="3">
        <f>IFERROR(Q158/U158,"")</f>
        <v>9.062352608131308</v>
      </c>
      <c r="AB158" t="str">
        <v>Not Reported</v>
      </c>
      <c r="AC158" t="str">
        <v>Not Reported</v>
      </c>
      <c r="AD158" t="str">
        <v>Not Reported</v>
      </c>
      <c r="AE158" s="2">
        <f>IFERROR((AF158-AF157)/AF157,"")</f>
        <v>0.0867247565351102</v>
      </c>
      <c r="AF158" s="1">
        <f>IF(COUNT(U158,AB158)=2,U158+AB158,IF(COUNT(U158,AC158,AD158)=3,U158+AC158+AD158,IF(COUNT(U158)=1,U158,"")))</f>
        <v>31803</v>
      </c>
      <c r="AG158" s="2">
        <f>IFERROR((AH158-AH157)/AH157,"")</f>
        <v>0.025284450063211124</v>
      </c>
      <c r="AH158" s="1">
        <v>1622</v>
      </c>
      <c r="AJ158" s="2">
        <f>IFERROR((AK158-AK157)/AK157,"")</f>
        <v>-0.017045454545454544</v>
      </c>
      <c r="AK158" s="1">
        <v>346</v>
      </c>
      <c r="AM158" s="2">
        <f>IFERROR((AN158-AN157)/AN157,"")</f>
        <v>0.02422372830147218</v>
      </c>
      <c r="AN158" s="3">
        <f>IF(COUNT(D158,AH158,AK158)=3,D158/(AH158+AK158),"")</f>
        <v>3135.162601626016</v>
      </c>
      <c r="AO158" s="2">
        <f>IFERROR((AP158-AP157)/AP157,"")</f>
        <v>0.02559146951016328</v>
      </c>
      <c r="AP158" s="1">
        <v>15389</v>
      </c>
      <c r="AQ158" s="1">
        <v>10527</v>
      </c>
      <c r="AR158" s="1">
        <v>4862</v>
      </c>
      <c r="AS158" s="1">
        <v>2792</v>
      </c>
      <c r="AT158" s="1">
        <v>2070</v>
      </c>
      <c r="AU158" s="3">
        <f>IFERROR(AP158/AH158,"")</f>
        <v>9.48766954377312</v>
      </c>
      <c r="AV158" s="1">
        <v>2.502806646703071</v>
      </c>
      <c r="AW158" s="3">
        <f>IFERROR(D158/AP158,"")</f>
        <v>400.9357333160049</v>
      </c>
      <c r="AX158" s="1">
        <v>32.5773821127645</v>
      </c>
      <c r="BA158" s="1">
        <v>745000</v>
      </c>
      <c r="BB158" s="2">
        <v>0.1207455429</v>
      </c>
      <c r="BF158" s="1">
        <v>844000</v>
      </c>
      <c r="BG158" s="2">
        <v>0.1367909238</v>
      </c>
      <c r="BT158" s="1">
        <v>225709</v>
      </c>
      <c r="BV158" s="1">
        <v>288210</v>
      </c>
      <c r="BW158" s="1">
        <v>25318</v>
      </c>
      <c r="BX158" s="1">
        <v>67682</v>
      </c>
      <c r="BY158" s="4">
        <v>21.9</v>
      </c>
      <c r="BZ158" s="4">
        <v>4.6</v>
      </c>
      <c r="CA158" s="1">
        <v>74.7</v>
      </c>
      <c r="CB158" s="5">
        <v>1.0219</v>
      </c>
      <c r="CC158" s="1">
        <v>3.25</v>
      </c>
      <c r="CD158" s="3">
        <v>0.5036</v>
      </c>
      <c r="CE158" s="1">
        <v>193</v>
      </c>
      <c r="CF158" s="1">
        <v>13318</v>
      </c>
      <c r="CG158" s="1">
        <v>4855</v>
      </c>
      <c r="CH158" s="1">
        <v>10527</v>
      </c>
      <c r="CI158" s="1">
        <v>2792</v>
      </c>
      <c r="CJ158" s="1">
        <v>2064</v>
      </c>
      <c r="CK158" s="1">
        <v>5578734</v>
      </c>
      <c r="CL158" s="1">
        <v>588240</v>
      </c>
      <c r="CM158" s="3">
        <v>466</v>
      </c>
      <c r="CO158" s="1">
        <v>20798</v>
      </c>
      <c r="CP158" s="1">
        <v>1.66</v>
      </c>
      <c r="CQ158" s="1">
        <v>1864.653239</v>
      </c>
      <c r="CR158" s="1">
        <v>15241</v>
      </c>
      <c r="CS158" s="1">
        <v>3692.346761</v>
      </c>
      <c r="CT158" s="1">
        <v>2319</v>
      </c>
      <c r="CU158" s="1">
        <v>24921</v>
      </c>
      <c r="CV158" s="1">
        <v>4563</v>
      </c>
      <c r="CW158" s="1">
        <v>93482</v>
      </c>
      <c r="CX158" s="1">
        <v>92273</v>
      </c>
      <c r="CY158" s="1">
        <v>90272</v>
      </c>
      <c r="CZ158" s="1">
        <v>87611</v>
      </c>
      <c r="DA158" s="1">
        <v>86994</v>
      </c>
      <c r="DB158" s="4">
        <v>51.13992104</v>
      </c>
      <c r="DC158" s="4">
        <v>37.6</v>
      </c>
      <c r="DD158" s="4">
        <v>39.3</v>
      </c>
      <c r="DF158" s="4">
        <v>37.1</v>
      </c>
      <c r="DG158" s="4">
        <v>62.1</v>
      </c>
      <c r="DH158" s="4">
        <f>IF(COUNT(DJ158,D158)=2,IFERROR(DJ158*100/D158,""),"")</f>
        <v>37.6</v>
      </c>
      <c r="DI158" s="1">
        <f>IF(COUNT(O158,DJ157)=2,O158*0.9+DJ157*0.015,"")</f>
        <v>235299</v>
      </c>
      <c r="DJ158" s="1">
        <f>IF(COUNT(DJ157,I158,O158,DL158,DI158)=5,DJ157+I158+O158-DL158-DI158,"")</f>
        <v>2318782</v>
      </c>
      <c r="DK158" s="1">
        <f>IF(COUNT(DK157,DI158,DM158,DR158)=4,DK157+DI158-DM158-DR158,"")</f>
        <v>3848192</v>
      </c>
      <c r="DL158" s="1">
        <f>IF(COUNT(DJ157,BZ158)=2,ROUND(DJ157*BZ158/1000,0),"")</f>
        <v>10452</v>
      </c>
      <c r="DM158" s="1">
        <v>6823.48584</v>
      </c>
      <c r="DO158" s="1">
        <v>23443.51416</v>
      </c>
      <c r="DP158" s="1">
        <v>-22657.51416</v>
      </c>
      <c r="DQ158" s="1">
        <v>-23869.71468</v>
      </c>
      <c r="DR158" s="1">
        <f>IF(COUNT(DI157)=1,ROUND(DI157*0.2,0),"")</f>
        <v>786</v>
      </c>
      <c r="DS158" s="1">
        <f>IF(COUNT(DS157,DR158,BZ158)=3,INT(DS157+DR158-(DS157*BZ158/1000)),"")</f>
        <v>22922</v>
      </c>
      <c r="DU158" t="str">
        <v>http://lds.org/ensign/1987/05/statistical-report-1986?lang=eng</v>
      </c>
    </row>
    <row r="159">
      <c r="A159">
        <v>1987</v>
      </c>
      <c r="B159" t="str">
        <v>Mike Roundel growth-statistics anomaly discussion; original post unavailable, see Mormonism Research Ministry summary.</v>
      </c>
      <c r="C159" s="1">
        <f>A159</f>
        <v>1987</v>
      </c>
      <c r="D159" s="1">
        <v>6440000</v>
      </c>
      <c r="E159" s="1">
        <f>IF(COUNT(D159,D158)=2,(D159-D158),"")</f>
        <v>270000</v>
      </c>
      <c r="F159" s="2">
        <f>IFERROR(E159/D158,"")</f>
        <v>0.04376012965964344</v>
      </c>
      <c r="G159" s="2">
        <f>IFERROR((E159-E158)/E158,"")</f>
        <v>0.08</v>
      </c>
      <c r="H159" s="2">
        <v>0.7185757576</v>
      </c>
      <c r="I159" s="1">
        <v>99000</v>
      </c>
      <c r="J159" s="1">
        <f>IF(COUNT(I151,M159)=2,I151*M159,"")</f>
        <v>74999.9999958</v>
      </c>
      <c r="K159" s="2">
        <f>IFERROR((I159-I158)/I158,"")</f>
        <v>0.06451612903225806</v>
      </c>
      <c r="L159" s="2">
        <f>IFERROR(J159/E159,"")</f>
        <v>0.27777777776222223</v>
      </c>
      <c r="M159" s="2">
        <f>IF(COUNT(M158)=1,M158-0.0002,"")</f>
        <v>0.7009345794</v>
      </c>
      <c r="N159" s="2">
        <f>IF(COUNT(I151,J159)=2,IFERROR((I151-J159)/I151,""),"")</f>
        <v>0.2990654206</v>
      </c>
      <c r="O159" s="1">
        <v>227284</v>
      </c>
      <c r="P159" s="2">
        <f>IFERROR((O159-O158)/O158,"")</f>
        <v>0.051218722538272976</v>
      </c>
      <c r="Q159" s="1">
        <f>IF(COUNT(O159,J159)=2,(O159+J159),"")</f>
        <v>302283.99999579997</v>
      </c>
      <c r="R159" s="2">
        <v>-0.15509029053018408</v>
      </c>
      <c r="S159" s="1">
        <f>IF(COUNT(Q159,E159)=2,(Q159-E159),"")</f>
        <v>32283.999995799968</v>
      </c>
      <c r="T159" s="2">
        <f>IFERROR((U159-U158)/U158,"")</f>
        <v>0.09266421406785523</v>
      </c>
      <c r="U159" s="1">
        <v>34750</v>
      </c>
      <c r="V159" s="2">
        <f>IFERROR(U159/D159,"")</f>
        <v>0.005395962732919255</v>
      </c>
      <c r="W159" s="2">
        <f>IFERROR((X159-X158)/X158,"")</f>
        <v>-0.03793067531267067</v>
      </c>
      <c r="X159" s="3">
        <f>IFERROR(O159/U159,"")</f>
        <v>6.540546762589928</v>
      </c>
      <c r="Y159" s="3">
        <f>IFERROR(E159/U159,"")</f>
        <v>7.76978417266187</v>
      </c>
      <c r="Z159" s="3">
        <f>IFERROR(Q159/U159,"")</f>
        <v>8.698820143764028</v>
      </c>
      <c r="AB159" t="str">
        <v>Not Reported</v>
      </c>
      <c r="AC159" t="str">
        <v>Not Reported</v>
      </c>
      <c r="AD159" t="str">
        <v>Not Reported</v>
      </c>
      <c r="AE159" s="2">
        <f>IFERROR((AF159-AF158)/AF158,"")</f>
        <v>0.09266421406785523</v>
      </c>
      <c r="AF159" s="1">
        <f>IF(COUNT(U159,AB159)=2,U159+AB159,IF(COUNT(U159,AC159,AD159)=3,U159+AC159+AD159,IF(COUNT(U159)=1,U159,"")))</f>
        <v>34750</v>
      </c>
      <c r="AG159" s="2">
        <f>IFERROR((AH159-AH158)/AH158,"")</f>
        <v>0.027127003699136867</v>
      </c>
      <c r="AH159" s="1">
        <v>1666</v>
      </c>
      <c r="AJ159" s="2">
        <f>IFERROR((AK159-AK158)/AK158,"")</f>
        <v>0.0953757225433526</v>
      </c>
      <c r="AK159" s="1">
        <v>379</v>
      </c>
      <c r="AM159" s="2">
        <f>IFERROR((AN159-AN158)/AN158,"")</f>
        <v>0.0044596260000872145</v>
      </c>
      <c r="AN159" s="3">
        <f>IF(COUNT(D159,AH159,AK159)=3,D159/(AH159+AK159),"")</f>
        <v>3149.1442542787286</v>
      </c>
      <c r="AO159" s="2">
        <f>IFERROR((AP159-AP158)/AP158,"")</f>
        <v>0.04009357333160049</v>
      </c>
      <c r="AP159" s="1">
        <v>16006</v>
      </c>
      <c r="AQ159" s="1">
        <v>10907</v>
      </c>
      <c r="AR159" s="1">
        <v>5099</v>
      </c>
      <c r="AS159" s="1">
        <v>2812</v>
      </c>
      <c r="AT159" s="1">
        <v>2287</v>
      </c>
      <c r="AU159" s="3">
        <f>IFERROR(AP159/AH159,"")</f>
        <v>9.607442977190876</v>
      </c>
      <c r="AV159" s="1">
        <v>2.383033213285314</v>
      </c>
      <c r="AW159" s="3">
        <f>IFERROR(D159/AP159,"")</f>
        <v>402.34911908034485</v>
      </c>
      <c r="AX159" s="1">
        <v>33.99076787710442</v>
      </c>
      <c r="BT159" s="1">
        <v>238778</v>
      </c>
      <c r="BV159" s="1">
        <v>302284</v>
      </c>
      <c r="BW159" s="1">
        <v>26614</v>
      </c>
      <c r="BX159" s="1">
        <v>72386</v>
      </c>
      <c r="BY159" s="4">
        <v>21</v>
      </c>
      <c r="BZ159" s="4">
        <v>4.8</v>
      </c>
      <c r="CA159" s="1">
        <v>74.85</v>
      </c>
      <c r="CB159" s="5">
        <v>1.021</v>
      </c>
      <c r="CC159" s="1">
        <v>3.12</v>
      </c>
      <c r="CD159" s="3">
        <v>0.5035</v>
      </c>
      <c r="CE159" s="1">
        <v>205</v>
      </c>
      <c r="CF159" s="1">
        <v>13727</v>
      </c>
      <c r="CG159" s="1">
        <v>5127</v>
      </c>
      <c r="CH159" s="1">
        <v>10907</v>
      </c>
      <c r="CI159" s="1">
        <v>2812</v>
      </c>
      <c r="CJ159" s="1">
        <v>2307</v>
      </c>
      <c r="CK159" s="1">
        <v>5736819</v>
      </c>
      <c r="CL159" s="1">
        <v>657495</v>
      </c>
      <c r="CM159" s="3">
        <v>464</v>
      </c>
      <c r="CO159" s="1">
        <v>21001</v>
      </c>
      <c r="CP159" s="1">
        <v>1.64</v>
      </c>
      <c r="CQ159" s="1">
        <v>1944.83669</v>
      </c>
      <c r="CR159" s="1">
        <v>15340</v>
      </c>
      <c r="CS159" s="1">
        <v>3716.16331</v>
      </c>
      <c r="CT159" s="1">
        <v>2411</v>
      </c>
      <c r="CU159" s="1">
        <v>27362</v>
      </c>
      <c r="CV159" s="1">
        <v>4977</v>
      </c>
      <c r="CW159" s="1">
        <v>95673</v>
      </c>
      <c r="CX159" s="1">
        <v>96505</v>
      </c>
      <c r="CY159" s="1">
        <v>95296</v>
      </c>
      <c r="CZ159" s="1">
        <v>93295</v>
      </c>
      <c r="DA159" s="1">
        <v>90634</v>
      </c>
      <c r="DB159" s="4">
        <v>54.88214872</v>
      </c>
      <c r="DC159" s="4">
        <v>37.7</v>
      </c>
      <c r="DD159" s="4">
        <v>39.2</v>
      </c>
      <c r="DF159" s="4">
        <v>34.8</v>
      </c>
      <c r="DG159" s="4">
        <v>62.7</v>
      </c>
      <c r="DH159" s="4">
        <f>IF(COUNT(DJ159,D159)=2,IFERROR(DJ159*100/D159,""),"")</f>
        <v>37.7</v>
      </c>
      <c r="DI159" s="1">
        <f>IF(COUNT(O159,DJ158)=2,O159*0.9+DJ158*0.015,"")</f>
        <v>223045</v>
      </c>
      <c r="DJ159" s="1">
        <f>IF(COUNT(DJ158,I159,O159,DL159,DI159)=5,DJ158+I159+O159-DL159-DI159,"")</f>
        <v>2410656</v>
      </c>
      <c r="DK159" s="1">
        <f>IF(COUNT(DK158,DI159,DM159,DR159)=4,DK158+DI159-DM159-DR159,"")</f>
        <v>3983658</v>
      </c>
      <c r="DL159" s="1">
        <f>IF(COUNT(DJ158,BZ159)=2,ROUND(DJ158*BZ159/1000,0),"")</f>
        <v>11365</v>
      </c>
      <c r="DM159" s="1">
        <v>7065.954811</v>
      </c>
      <c r="DO159" s="1">
        <v>56513.04519</v>
      </c>
      <c r="DP159" s="1">
        <v>-55697.04519</v>
      </c>
      <c r="DQ159" s="1">
        <v>-79566.75987</v>
      </c>
      <c r="DR159" s="1">
        <f>IF(COUNT(DI158)=1,ROUND(DI158*0.2,0),"")</f>
        <v>816</v>
      </c>
      <c r="DS159" s="1">
        <f>IF(COUNT(DS158,DR159,BZ159)=3,INT(DS158+DR159-(DS158*BZ159/1000)),"")</f>
        <v>23627</v>
      </c>
      <c r="DU159" t="str">
        <v>http://lds.org/ensign/1988/05/statistical-report-1987?lang=eng</v>
      </c>
    </row>
    <row r="160">
      <c r="A160">
        <v>1988</v>
      </c>
      <c r="B160" t="str">
        <v>1988: Church stops reporting increase in Children of Record. However these numbers don't work. We'll assume they actually were reporting increase in children of record.</v>
      </c>
      <c r="C160" s="1">
        <f>A160</f>
        <v>1988</v>
      </c>
      <c r="D160" s="1">
        <v>6720000</v>
      </c>
      <c r="E160" s="1">
        <f>IF(COUNT(D160,D159)=2,(D160-D159),"")</f>
        <v>280000</v>
      </c>
      <c r="F160" s="2">
        <f>IFERROR(E160/D159,"")</f>
        <v>0.043478260869565216</v>
      </c>
      <c r="G160" s="2">
        <f>IFERROR((E160-E159)/E159,"")</f>
        <v>0.037037037037037035</v>
      </c>
      <c r="H160" s="2">
        <v>0.8384995456</v>
      </c>
      <c r="I160" s="1">
        <v>96621.4</v>
      </c>
      <c r="J160" s="1">
        <f>IF(COUNT(I152,M160)=2,I152*M160,"")</f>
        <v>73000.00000229999</v>
      </c>
      <c r="K160" s="2">
        <f>IFERROR((I160-I159)/I159,"")</f>
        <v>-0.024026262626262684</v>
      </c>
      <c r="L160" s="2">
        <f>IFERROR(J160/E160,"")</f>
        <v>0.26071428572249994</v>
      </c>
      <c r="M160" s="2">
        <f>IF(COUNT(M159)=1,M159-0.0002,"")</f>
        <v>0.7087378641</v>
      </c>
      <c r="N160" s="2">
        <f>IF(COUNT(I152,J160)=2,IFERROR((I152-J160)/I152,""),"")</f>
        <v>0.2912621359000001</v>
      </c>
      <c r="O160" s="1">
        <v>256515</v>
      </c>
      <c r="P160" s="2">
        <f>IFERROR((O160-O159)/O159,"")</f>
        <v>0.12861002094296123</v>
      </c>
      <c r="Q160" s="1">
        <f>IF(COUNT(O160,J160)=2,(O160+J160),"")</f>
        <v>329515.0000023</v>
      </c>
      <c r="R160" s="2">
        <v>0.5337318798396029</v>
      </c>
      <c r="S160" s="1">
        <f>IF(COUNT(Q160,E160)=2,(Q160-E160),"")</f>
        <v>49515.00000230002</v>
      </c>
      <c r="T160" s="2">
        <f>IFERROR((U160-U159)/U159,"")</f>
        <v>0.03976978417266187</v>
      </c>
      <c r="U160" s="1">
        <v>36132</v>
      </c>
      <c r="V160" s="2">
        <f>IFERROR(U160/D160,"")</f>
        <v>0.005376785714285714</v>
      </c>
      <c r="W160" s="2">
        <f>IFERROR((X160-X159)/X159,"")</f>
        <v>0.08544221819350996</v>
      </c>
      <c r="X160" s="3">
        <f>IFERROR(O160/U160,"")</f>
        <v>7.099385586183992</v>
      </c>
      <c r="Y160" s="3">
        <f>IFERROR(E160/U160,"")</f>
        <v>7.749363445145577</v>
      </c>
      <c r="Z160" s="3">
        <f>IFERROR(Q160/U160,"")</f>
        <v>9.119755341589174</v>
      </c>
      <c r="AB160" t="str">
        <v>Not Reported</v>
      </c>
      <c r="AC160" t="str">
        <v>Not Reported</v>
      </c>
      <c r="AD160" t="str">
        <v>Not Reported</v>
      </c>
      <c r="AE160" s="2">
        <f>IFERROR((AF160-AF159)/AF159,"")</f>
        <v>0.03976978417266187</v>
      </c>
      <c r="AF160" s="1">
        <f>IF(COUNT(U160,AB160)=2,U160+AB160,IF(COUNT(U160,AC160,AD160)=3,U160+AC160+AD160,IF(COUNT(U160)=1,U160,"")))</f>
        <v>36132</v>
      </c>
      <c r="AG160" s="2">
        <f>IFERROR((AH160-AH159)/AH159,"")</f>
        <v>0.02460984393757503</v>
      </c>
      <c r="AH160" s="1">
        <v>1707</v>
      </c>
      <c r="AJ160" s="2">
        <f>IFERROR((AK160-AK159)/AK159,"")</f>
        <v>0.06068601583113457</v>
      </c>
      <c r="AK160" s="1">
        <v>402</v>
      </c>
      <c r="AM160" s="2">
        <f>IFERROR((AN160-AN159)/AN159,"")</f>
        <v>0.011812728059867657</v>
      </c>
      <c r="AN160" s="3">
        <f>IF(COUNT(D160,AH160,AK160)=3,D160/(AH160+AK160),"")</f>
        <v>3186.344238975818</v>
      </c>
      <c r="AO160" s="2">
        <f>IFERROR((AP160-AP159)/AP159,"")</f>
        <v>0.03448706734974385</v>
      </c>
      <c r="AP160" s="1">
        <v>16558</v>
      </c>
      <c r="AQ160" s="1">
        <v>11196</v>
      </c>
      <c r="AR160" s="1">
        <v>5362</v>
      </c>
      <c r="AS160" s="1">
        <v>2899</v>
      </c>
      <c r="AT160" s="1">
        <v>2463</v>
      </c>
      <c r="AU160" s="3">
        <f>IFERROR(AP160/AH160,"")</f>
        <v>9.700058582308143</v>
      </c>
      <c r="AV160" s="1">
        <v>2.290417608168047</v>
      </c>
      <c r="AW160" s="3">
        <f>IFERROR(D160/AP160,"")</f>
        <v>405.84611668075854</v>
      </c>
      <c r="AX160" s="1">
        <v>37.48776547751811</v>
      </c>
      <c r="BT160" s="1">
        <v>242435</v>
      </c>
      <c r="BV160" s="1">
        <v>329515</v>
      </c>
      <c r="BW160" s="1">
        <v>30037</v>
      </c>
      <c r="BX160" s="1">
        <v>76820</v>
      </c>
      <c r="BY160" s="4">
        <v>21.3</v>
      </c>
      <c r="BZ160" s="4">
        <v>4.8</v>
      </c>
      <c r="CA160" s="1">
        <v>74.85</v>
      </c>
      <c r="CB160" s="5">
        <v>1.0213</v>
      </c>
      <c r="CC160" s="1">
        <v>3.17</v>
      </c>
      <c r="CD160" s="3">
        <v>0.5035</v>
      </c>
      <c r="CE160" s="1">
        <v>222</v>
      </c>
      <c r="CF160" s="1">
        <v>14069</v>
      </c>
      <c r="CG160" s="1">
        <v>5343</v>
      </c>
      <c r="CH160" s="1">
        <v>11196</v>
      </c>
      <c r="CI160" s="1">
        <v>2899</v>
      </c>
      <c r="CJ160" s="1">
        <v>2470</v>
      </c>
      <c r="CK160" s="1">
        <v>6017260</v>
      </c>
      <c r="CL160" s="1">
        <v>703950</v>
      </c>
      <c r="CM160" s="3">
        <v>474</v>
      </c>
      <c r="CO160" s="1">
        <v>22619</v>
      </c>
      <c r="CP160" s="1">
        <v>1.62</v>
      </c>
      <c r="CQ160" s="1">
        <v>1993.790827</v>
      </c>
      <c r="CR160" s="1">
        <v>16603</v>
      </c>
      <c r="CS160" s="1">
        <v>4022.209173</v>
      </c>
      <c r="CT160" s="1">
        <v>2480</v>
      </c>
      <c r="CU160" s="1">
        <v>28420</v>
      </c>
      <c r="CV160" s="1">
        <v>5232</v>
      </c>
      <c r="CW160" s="1">
        <v>98334</v>
      </c>
      <c r="CX160" s="1">
        <v>99084</v>
      </c>
      <c r="CY160" s="1">
        <v>99917</v>
      </c>
      <c r="CZ160" s="1">
        <v>98707</v>
      </c>
      <c r="DA160" s="1">
        <v>96707</v>
      </c>
      <c r="DB160" s="4">
        <v>54.99700614</v>
      </c>
      <c r="DC160" s="4">
        <v>36.9</v>
      </c>
      <c r="DD160" s="4">
        <v>38.3</v>
      </c>
      <c r="DF160" s="4">
        <v>35.7</v>
      </c>
      <c r="DG160" s="4">
        <v>61.2</v>
      </c>
      <c r="DH160" s="4">
        <f>IF(COUNT(DJ160,D160)=2,IFERROR(DJ160*100/D160,""),"")</f>
        <v>36.9</v>
      </c>
      <c r="DI160" s="1">
        <f>IF(COUNT(O160,DJ159)=2,O160*0.9+DJ159*0.015,"")</f>
        <v>282287</v>
      </c>
      <c r="DJ160" s="1">
        <f>IF(COUNT(DJ159,I160,O160,DL160,DI160)=5,DJ159+I160+O160-DL160-DI160,"")</f>
        <v>2480126</v>
      </c>
      <c r="DK160" s="1">
        <f>IF(COUNT(DK159,DI160,DM160,DR160)=4,DK159+DI160-DM160-DR160,"")</f>
        <v>4241084</v>
      </c>
      <c r="DL160" s="1">
        <f>IF(COUNT(DJ159,BZ160)=2,ROUND(DJ159*BZ160/1000,0),"")</f>
        <v>11615</v>
      </c>
      <c r="DM160" s="1">
        <v>7545.66873</v>
      </c>
      <c r="DO160" s="1">
        <v>-16541.66873</v>
      </c>
      <c r="DP160" s="1">
        <v>17394.66873</v>
      </c>
      <c r="DQ160" s="1">
        <v>-62172.09114</v>
      </c>
      <c r="DR160" s="1">
        <f>IF(COUNT(DI159)=1,ROUND(DI159*0.2,0),"")</f>
        <v>853</v>
      </c>
      <c r="DS160" s="1">
        <f>IF(COUNT(DS159,DR160,BZ160)=3,INT(DS159+DR160-(DS159*BZ160/1000)),"")</f>
        <v>24366</v>
      </c>
      <c r="DU160" t="str">
        <v>http://lds.org/ensign/1989/05/statistical-report-1988?lang=eng</v>
      </c>
    </row>
    <row r="161">
      <c r="A161">
        <v>1989</v>
      </c>
      <c r="B161" t="str">
        <v>1989: First year resignations are allowed without excommunication, Hancock lawsuit settled out of court. Church has 186k unaccounted-for members to add to the membership total!</v>
      </c>
      <c r="C161" s="1">
        <f>A161</f>
        <v>1989</v>
      </c>
      <c r="D161" s="1">
        <v>7300000</v>
      </c>
      <c r="E161" s="1">
        <f>IF(COUNT(D161,D160)=2,(D161-D160),"")</f>
        <v>580000</v>
      </c>
      <c r="F161" s="2">
        <f>IFERROR(E161/D160,"")</f>
        <v>0.08630952380952381</v>
      </c>
      <c r="G161" s="2">
        <f>IFERROR((E161-E160)/E160,"")</f>
        <v>1.0714285714285714</v>
      </c>
      <c r="H161" s="2">
        <v>0.7218</v>
      </c>
      <c r="I161" s="1">
        <v>94242.8</v>
      </c>
      <c r="J161" s="1">
        <f>IF(COUNT(I153,M161)=2,I153*M161,"")</f>
        <v>80119.8</v>
      </c>
      <c r="K161" s="2">
        <f>IFERROR((I161-I160)/I160,"")</f>
        <v>-0.024617734787531452</v>
      </c>
      <c r="L161" s="2">
        <f>IFERROR(J161/E161,"")</f>
        <v>0.13813758620689656</v>
      </c>
      <c r="M161" s="2">
        <f>IF(COUNT(M160)=1,M160-0.0002,"")</f>
        <v>0.7218</v>
      </c>
      <c r="N161" s="2">
        <f>IF(COUNT(I153,J161)=2,IFERROR((I153-J161)/I153,""),"")</f>
        <v>0.27819999999999995</v>
      </c>
      <c r="O161" s="1">
        <v>318940</v>
      </c>
      <c r="P161" s="2">
        <f>IFERROR((O161-O160)/O160,"")</f>
        <v>0.24335808822096175</v>
      </c>
      <c r="Q161" s="1">
        <f>IF(COUNT(O161,J161)=2,(O161+J161),"")</f>
        <v>399059.8</v>
      </c>
      <c r="R161" s="2">
        <v>-4.654250227034135</v>
      </c>
      <c r="S161" s="1">
        <f>IF(COUNT(Q161,E161)=2,(Q161-E161),"")</f>
        <v>-180940.2</v>
      </c>
      <c r="T161" s="2">
        <f>IFERROR((U161-U160)/U160,"")</f>
        <v>0.09982840695228606</v>
      </c>
      <c r="U161" s="1">
        <v>39739</v>
      </c>
      <c r="V161" s="2">
        <f>IFERROR(U161/D161,"")</f>
        <v>0.005443698630136986</v>
      </c>
      <c r="W161" s="2">
        <f>IFERROR((X161-X160)/X160,"")</f>
        <v>0.13050188589546255</v>
      </c>
      <c r="X161" s="3">
        <f>IFERROR(O161/U161,"")</f>
        <v>8.025868793880067</v>
      </c>
      <c r="Y161" s="3">
        <f>IFERROR(E161/U161,"")</f>
        <v>14.595233901205365</v>
      </c>
      <c r="Z161" s="3">
        <f>IFERROR(Q161/U161,"")</f>
        <v>10.042019175117643</v>
      </c>
      <c r="AB161" t="str">
        <v>Not Reported</v>
      </c>
      <c r="AC161" t="str">
        <v>Not Reported</v>
      </c>
      <c r="AD161" t="str">
        <v>Not Reported</v>
      </c>
      <c r="AE161" s="2">
        <f>IFERROR((AF161-AF160)/AF160,"")</f>
        <v>0.09982840695228606</v>
      </c>
      <c r="AF161" s="1">
        <f>IF(COUNT(U161,AB161)=2,U161+AB161,IF(COUNT(U161,AC161,AD161)=3,U161+AC161+AD161,IF(COUNT(U161)=1,U161,"")))</f>
        <v>39739</v>
      </c>
      <c r="AG161" s="2">
        <f>IFERROR((AH161-AH160)/AH160,"")</f>
        <v>0.018746338605741066</v>
      </c>
      <c r="AH161" s="1">
        <v>1739</v>
      </c>
      <c r="AJ161" s="2">
        <f>IFERROR((AK161-AK160)/AK160,"")</f>
        <v>0.07462686567164178</v>
      </c>
      <c r="AK161" s="1">
        <v>432</v>
      </c>
      <c r="AM161" s="2">
        <f>IFERROR((AN161-AN160)/AN160,"")</f>
        <v>0.05528640521155487</v>
      </c>
      <c r="AN161" s="3">
        <f>IF(COUNT(D161,AH161,AK161)=3,D161/(AH161+AK161),"")</f>
        <v>3362.5057577153384</v>
      </c>
      <c r="AO161" s="2">
        <f>IFERROR((AP161-AP160)/AP160,"")</f>
        <v>0.04511414422031646</v>
      </c>
      <c r="AP161" s="1">
        <v>17305</v>
      </c>
      <c r="AQ161" s="1">
        <v>11536</v>
      </c>
      <c r="AR161" s="1">
        <v>5769</v>
      </c>
      <c r="AU161" s="3">
        <f>IFERROR(AP161/AH161,"")</f>
        <v>9.951121334100058</v>
      </c>
      <c r="AV161" s="1">
        <v>2.039354856376132</v>
      </c>
      <c r="AW161" s="3">
        <f>IFERROR(D161/AP161,"")</f>
        <v>421.8433978618896</v>
      </c>
      <c r="AX161" s="1">
        <v>53.485046658649196</v>
      </c>
      <c r="BT161" s="1">
        <v>255360</v>
      </c>
      <c r="BV161" s="1">
        <v>393940</v>
      </c>
      <c r="BW161" s="1">
        <v>37347</v>
      </c>
      <c r="BX161" s="1">
        <v>69632.59259</v>
      </c>
      <c r="BY161" s="4">
        <v>19</v>
      </c>
      <c r="BZ161" s="4">
        <v>4.7</v>
      </c>
      <c r="CA161" s="1">
        <v>75.1</v>
      </c>
      <c r="CB161" s="5">
        <v>1.019</v>
      </c>
      <c r="CC161" s="1">
        <v>2.83</v>
      </c>
      <c r="CD161" s="3">
        <v>0.5034</v>
      </c>
      <c r="CE161" s="1">
        <v>228</v>
      </c>
      <c r="CF161" s="1">
        <v>14533</v>
      </c>
      <c r="CG161" s="1">
        <v>5769</v>
      </c>
      <c r="CH161" s="1">
        <v>11536</v>
      </c>
      <c r="CI161" s="1">
        <v>3018</v>
      </c>
      <c r="CJ161" s="1">
        <v>2751</v>
      </c>
      <c r="CK161" s="1">
        <v>6524409</v>
      </c>
      <c r="CL161" s="1">
        <v>784035</v>
      </c>
      <c r="CM161" s="3">
        <v>498</v>
      </c>
      <c r="CO161" s="1">
        <v>25609</v>
      </c>
      <c r="CP161" s="1">
        <v>1.68</v>
      </c>
      <c r="CQ161" s="1">
        <v>2066.552293</v>
      </c>
      <c r="CR161" s="1">
        <v>18952</v>
      </c>
      <c r="CS161" s="1">
        <v>4590.447707</v>
      </c>
      <c r="CT161" s="1">
        <v>2565</v>
      </c>
      <c r="CU161" s="1">
        <v>31353</v>
      </c>
      <c r="CV161" s="1">
        <v>5821</v>
      </c>
      <c r="CW161" s="1">
        <v>107044</v>
      </c>
      <c r="CX161" s="1">
        <v>102576</v>
      </c>
      <c r="CY161" s="1">
        <v>103326</v>
      </c>
      <c r="CZ161" s="1">
        <v>104158</v>
      </c>
      <c r="DA161" s="1">
        <v>102949</v>
      </c>
      <c r="DB161" s="4">
        <v>52.2446711</v>
      </c>
      <c r="DC161" s="4">
        <v>35.1</v>
      </c>
      <c r="DD161" s="4">
        <v>36</v>
      </c>
      <c r="DF161" s="4">
        <v>38.2</v>
      </c>
      <c r="DG161" s="4">
        <v>61.2</v>
      </c>
      <c r="DH161" s="4">
        <f>IF(COUNT(DJ161,D161)=2,IFERROR(DJ161*100/D161,""),"")</f>
        <v>35.1</v>
      </c>
      <c r="DI161" s="1">
        <f>IF(COUNT(O161,DJ160)=2,O161*0.9+DJ160*0.015,"")</f>
        <v>329209.5926</v>
      </c>
      <c r="DJ161" s="1">
        <f>IF(COUNT(DJ160,I161,O161,DL161,DI161)=5,DJ160+I161+O161-DL161-DI161,"")</f>
        <v>2565264</v>
      </c>
      <c r="DK161" s="1">
        <f>IF(COUNT(DK160,DI161,DM161,DR161)=4,DK160+DI161-DM161-DR161,"")</f>
        <v>4743180</v>
      </c>
      <c r="DL161" s="1">
        <f>IF(COUNT(DJ160,BZ161)=2,ROUND(DJ160*BZ161/1000,0),"")</f>
        <v>11572</v>
      </c>
      <c r="DM161" s="1">
        <v>8127.594168</v>
      </c>
      <c r="DN161" s="1">
        <v>155477.807</v>
      </c>
      <c r="DO161" s="1">
        <v>-25536.19458</v>
      </c>
      <c r="DP161" s="1">
        <v>62172.09114</v>
      </c>
      <c r="DQ161" s="1">
        <v>0</v>
      </c>
      <c r="DR161" s="1">
        <f>IF(COUNT(DI160)=1,ROUND(DI160*0.2,0),"")</f>
        <v>36635.89657</v>
      </c>
      <c r="DS161" s="1">
        <f>IF(COUNT(DS160,DR161,BZ161)=3,INT(DS160+DR161-(DS160*BZ161/1000)),"")</f>
        <v>60887</v>
      </c>
      <c r="DU161" t="str">
        <v>http://lds.org/ensign/1990/05/statistical-report-1989?lang=eng</v>
      </c>
    </row>
    <row r="162">
      <c r="A162">
        <v>1990</v>
      </c>
      <c r="B162" t="str">
        <v>http://www.reddit.com/r/exmormon/comments/wdsh4/the_short_history_of_name_removal_how_the_church/</v>
      </c>
      <c r="C162" s="1">
        <f>A162</f>
        <v>1990</v>
      </c>
      <c r="D162" s="1">
        <v>7760000</v>
      </c>
      <c r="E162" s="1">
        <f>IF(COUNT(D162,D161)=2,(D162-D161),"")</f>
        <v>460000</v>
      </c>
      <c r="F162" s="2">
        <f>IFERROR(E162/D161,"")</f>
        <v>0.06301369863013699</v>
      </c>
      <c r="G162" s="2">
        <f>IFERROR((E162-E161)/E161,"")</f>
        <v>-0.20689655172413793</v>
      </c>
      <c r="H162" s="2">
        <v>0.7218</v>
      </c>
      <c r="I162" s="1">
        <v>91864.2</v>
      </c>
      <c r="J162" s="1">
        <f>IF(COUNT(I154,M162)=2,I154*M162,"")</f>
        <v>89503.2</v>
      </c>
      <c r="K162" s="2">
        <f>IFERROR((I162-I161)/I161,"")</f>
        <v>-0.02523906335550308</v>
      </c>
      <c r="L162" s="2">
        <f>IFERROR(J162/E162,"")</f>
        <v>0.19457217391304346</v>
      </c>
      <c r="M162" s="2">
        <f>IF(COUNT(M161)=1,M161-0.0002,"")</f>
        <v>0.7218</v>
      </c>
      <c r="N162" s="2">
        <f>IF(COUNT(I154,J162)=2,IFERROR((I154-J162)/I154,""),"")</f>
        <v>0.2782</v>
      </c>
      <c r="O162" s="1">
        <v>330877</v>
      </c>
      <c r="P162" s="2">
        <f>IFERROR((O162-O161)/O161,"")</f>
        <v>0.03742710227629021</v>
      </c>
      <c r="Q162" s="1">
        <f>IF(COUNT(O162,J162)=2,(O162+J162),"")</f>
        <v>420380.2</v>
      </c>
      <c r="R162" s="2">
        <v>-0.781033733797133</v>
      </c>
      <c r="S162" s="1">
        <f>IF(COUNT(Q162,E162)=2,(Q162-E162),"")</f>
        <v>-39619.79999999999</v>
      </c>
      <c r="T162" s="2">
        <f>IFERROR((U162-U161)/U161,"")</f>
        <v>0.09844233624399205</v>
      </c>
      <c r="U162" s="1">
        <v>43651</v>
      </c>
      <c r="V162" s="2">
        <f>IFERROR(U162/D162,"")</f>
        <v>0.005625128865979381</v>
      </c>
      <c r="W162" s="2">
        <f>IFERROR((X162-X161)/X161,"")</f>
        <v>-0.055547052361744245</v>
      </c>
      <c r="X162" s="3">
        <f>IFERROR(O162/U162,"")</f>
        <v>7.580055439737921</v>
      </c>
      <c r="Y162" s="3">
        <f>IFERROR(E162/U162,"")</f>
        <v>10.53813200155781</v>
      </c>
      <c r="Z162" s="3">
        <f>IFERROR(Q162/U162,"")</f>
        <v>9.630482692263637</v>
      </c>
      <c r="AB162" t="str">
        <v>Not Reported</v>
      </c>
      <c r="AC162" t="str">
        <v>Not Reported</v>
      </c>
      <c r="AD162" t="str">
        <v>Not Reported</v>
      </c>
      <c r="AE162" s="2">
        <f>IFERROR((AF162-AF161)/AF161,"")</f>
        <v>0.09844233624399205</v>
      </c>
      <c r="AF162" s="1">
        <f>IF(COUNT(U162,AB162)=2,U162+AB162,IF(COUNT(U162,AC162,AD162)=3,U162+AC162+AD162,IF(COUNT(U162)=1,U162,"")))</f>
        <v>43651</v>
      </c>
      <c r="AG162" s="2">
        <f>IFERROR((AH162-AH161)/AH161,"")</f>
        <v>0.025876940770557792</v>
      </c>
      <c r="AH162" s="1">
        <v>1784</v>
      </c>
      <c r="AJ162" s="2">
        <f>IFERROR((AK162-AK161)/AK161,"")</f>
        <v>0.1087962962962963</v>
      </c>
      <c r="AK162" s="1">
        <v>479</v>
      </c>
      <c r="AM162" s="2">
        <f>IFERROR((AN162-AN161)/AN161,"")</f>
        <v>0.019797940665500398</v>
      </c>
      <c r="AN162" s="3">
        <f>IF(COUNT(D162,AH162,AK162)=3,D162/(AH162+AK162),"")</f>
        <v>3429.07644719399</v>
      </c>
      <c r="AO162" s="2">
        <f>IFERROR((AP162-AP161)/AP161,"")</f>
        <v>0.045362611961860734</v>
      </c>
      <c r="AP162" s="1">
        <v>18090</v>
      </c>
      <c r="AU162" s="3">
        <f>IFERROR(AP162/AH162,"")</f>
        <v>10.140134529147982</v>
      </c>
      <c r="AV162" s="1">
        <v>1.8503416613282084</v>
      </c>
      <c r="AW162" s="3">
        <f>IFERROR(D162/AP162,"")</f>
        <v>428.9662797125484</v>
      </c>
      <c r="AX162" s="1">
        <v>60.60792850930795</v>
      </c>
      <c r="BT162" s="1">
        <v>274184</v>
      </c>
      <c r="BV162" s="1">
        <v>408877</v>
      </c>
      <c r="BW162" s="1">
        <v>38745</v>
      </c>
      <c r="BX162" s="1">
        <v>71582.59259</v>
      </c>
      <c r="BY162" s="4">
        <v>21</v>
      </c>
      <c r="BZ162" s="4">
        <v>4.5</v>
      </c>
      <c r="CA162" s="1">
        <v>75.3</v>
      </c>
      <c r="CB162" s="5">
        <v>1.021</v>
      </c>
      <c r="CC162" s="1">
        <v>3.14</v>
      </c>
      <c r="CD162" s="3">
        <v>0.5033</v>
      </c>
      <c r="CE162" s="1">
        <v>256</v>
      </c>
      <c r="CF162" s="1">
        <v>15003</v>
      </c>
      <c r="CG162" s="1">
        <v>6222</v>
      </c>
      <c r="CH162" s="1">
        <v>11860</v>
      </c>
      <c r="CI162" s="1">
        <v>3143</v>
      </c>
      <c r="CJ162" s="1">
        <v>3079</v>
      </c>
      <c r="CK162" s="1">
        <v>6883692</v>
      </c>
      <c r="CL162" s="1">
        <v>877515</v>
      </c>
      <c r="CM162" s="3">
        <v>510</v>
      </c>
      <c r="CO162" s="1">
        <v>26255</v>
      </c>
      <c r="CP162" s="1">
        <v>1.71</v>
      </c>
      <c r="CQ162" s="1">
        <v>2145.361927</v>
      </c>
      <c r="CR162" s="1">
        <v>19408</v>
      </c>
      <c r="CS162" s="1">
        <v>4701.638073</v>
      </c>
      <c r="CT162" s="1">
        <v>2662</v>
      </c>
      <c r="CU162" s="1">
        <v>34666</v>
      </c>
      <c r="CV162" s="1">
        <v>6323</v>
      </c>
      <c r="CW162" s="1">
        <v>114627</v>
      </c>
      <c r="CX162" s="1">
        <v>111444</v>
      </c>
      <c r="CY162" s="1">
        <v>106977</v>
      </c>
      <c r="CZ162" s="1">
        <v>107727</v>
      </c>
      <c r="DA162" s="1">
        <v>108559</v>
      </c>
      <c r="DB162" s="4">
        <v>45.23920143</v>
      </c>
      <c r="DC162" s="4">
        <v>34.3</v>
      </c>
      <c r="DD162" s="4">
        <v>35</v>
      </c>
      <c r="DF162" s="4">
        <v>36.9</v>
      </c>
      <c r="DG162" s="4">
        <v>62.2</v>
      </c>
      <c r="DH162" s="4">
        <f>IF(COUNT(DJ162,D162)=2,IFERROR(DJ162*100/D162,""),"")</f>
        <v>34.3</v>
      </c>
      <c r="DI162" s="1">
        <f>IF(COUNT(O162,DJ161)=2,O162*0.9+DJ161*0.015,"")</f>
        <v>332744.5926</v>
      </c>
      <c r="DJ162" s="1">
        <f>IF(COUNT(DJ161,I162,O162,DL162,DI162)=5,DJ161+I162+O162-DL162-DI162,"")</f>
        <v>2662094</v>
      </c>
      <c r="DK162" s="1">
        <f>IF(COUNT(DK161,DI162,DM162,DR162)=4,DK161+DI162-DM162-DR162,"")</f>
        <v>5099113</v>
      </c>
      <c r="DL162" s="1">
        <f>IF(COUNT(DJ161,BZ162)=2,ROUND(DJ161*BZ162/1000,0),"")</f>
        <v>11630</v>
      </c>
      <c r="DM162" s="1">
        <v>8512.585805</v>
      </c>
      <c r="DN162" s="1">
        <v>100000</v>
      </c>
      <c r="DO162" s="1">
        <v>68299.00679</v>
      </c>
      <c r="DR162" s="1">
        <f>IF(COUNT(DI161)=1,ROUND(DI161*0.2,0),"")</f>
        <v>68299.00679</v>
      </c>
      <c r="DS162" s="1">
        <f>IF(COUNT(DS161,DR162,BZ162)=3,INT(DS161+DR162-(DS161*BZ162/1000)),"")</f>
        <v>128912</v>
      </c>
      <c r="DU162" t="str">
        <v>http://lds.org/ensign/1991/05/statistical-report-1990?lang=eng</v>
      </c>
    </row>
    <row r="163">
      <c r="A163">
        <v>1991</v>
      </c>
      <c r="B163" t="str">
        <v/>
      </c>
      <c r="C163" s="1">
        <f>A163</f>
        <v>1991</v>
      </c>
      <c r="D163" s="1">
        <v>8120000</v>
      </c>
      <c r="E163" s="1">
        <f>IF(COUNT(D163,D162)=2,(D163-D162),"")</f>
        <v>360000</v>
      </c>
      <c r="F163" s="2">
        <f>IFERROR(E163/D162,"")</f>
        <v>0.04639175257731959</v>
      </c>
      <c r="G163" s="2">
        <f>IFERROR((E163-E162)/E162,"")</f>
        <v>-0.21739130434782608</v>
      </c>
      <c r="H163" s="2">
        <v>0.7218</v>
      </c>
      <c r="I163" s="1">
        <v>89485.6</v>
      </c>
      <c r="J163" s="1">
        <f>IF(COUNT(I155,M163)=2,I155*M163,"")</f>
        <v>80841.6</v>
      </c>
      <c r="K163" s="2">
        <f>IFERROR((I163-I162)/I162,"")</f>
        <v>-0.02589256750725518</v>
      </c>
      <c r="L163" s="2">
        <f>IFERROR(J163/E163,"")</f>
        <v>0.22456</v>
      </c>
      <c r="M163" s="2">
        <f>IF(COUNT(M162)=1,M162-0.0002,"")</f>
        <v>0.7218</v>
      </c>
      <c r="N163" s="2">
        <f>IF(COUNT(I155,J163)=2,IFERROR((I155-J163)/I155,""),"")</f>
        <v>0.27819999999999995</v>
      </c>
      <c r="O163" s="1">
        <v>297770</v>
      </c>
      <c r="P163" s="2">
        <f>IFERROR((O163-O162)/O162,"")</f>
        <v>-0.10005832983253596</v>
      </c>
      <c r="Q163" s="1">
        <f>IF(COUNT(O163,J163)=2,(O163+J163),"")</f>
        <v>378611.6</v>
      </c>
      <c r="R163" s="2">
        <v>-1.469755021479159</v>
      </c>
      <c r="S163" s="1">
        <f>IF(COUNT(Q163,E163)=2,(Q163-E163),"")</f>
        <v>18611.599999999977</v>
      </c>
      <c r="T163" s="2">
        <f>IFERROR((U163-U162)/U162,"")</f>
        <v>-0.0058646995486930425</v>
      </c>
      <c r="U163" s="1">
        <v>43395</v>
      </c>
      <c r="V163" s="2">
        <f>IFERROR(U163/D163,"")</f>
        <v>0.005344211822660099</v>
      </c>
      <c r="W163" s="2">
        <f>IFERROR((X163-X162)/X162,"")</f>
        <v>-0.09474930649890609</v>
      </c>
      <c r="X163" s="3">
        <f>IFERROR(O163/U163,"")</f>
        <v>6.861850443599493</v>
      </c>
      <c r="Y163" s="3">
        <f>IFERROR(E163/U163,"")</f>
        <v>8.29588662288282</v>
      </c>
      <c r="Z163" s="3">
        <f>IFERROR(Q163/U163,"")</f>
        <v>8.72477474363406</v>
      </c>
      <c r="AB163" t="str">
        <v>Not Reported</v>
      </c>
      <c r="AC163" t="str">
        <v>Not Reported</v>
      </c>
      <c r="AD163" t="str">
        <v>Not Reported</v>
      </c>
      <c r="AE163" s="2">
        <f>IFERROR((AF163-AF162)/AF162,"")</f>
        <v>-0.0058646995486930425</v>
      </c>
      <c r="AF163" s="1">
        <f>IF(COUNT(U163,AB163)=2,U163+AB163,IF(COUNT(U163,AC163,AD163)=3,U163+AC163+AD163,IF(COUNT(U163)=1,U163,"")))</f>
        <v>43395</v>
      </c>
      <c r="AG163" s="2">
        <f>IFERROR((AH163-AH162)/AH162,"")</f>
        <v>0.029708520179372196</v>
      </c>
      <c r="AH163" s="1">
        <v>1837</v>
      </c>
      <c r="AJ163" s="2">
        <f>IFERROR((AK163-AK162)/AK162,"")</f>
        <v>0.10020876826722339</v>
      </c>
      <c r="AK163" s="1">
        <v>527</v>
      </c>
      <c r="AM163" s="2">
        <f>IFERROR((AN163-AN162)/AN162,"")</f>
        <v>0.0016855059570534555</v>
      </c>
      <c r="AN163" s="3">
        <f>IF(COUNT(D163,AH163,AK163)=3,D163/(AH163+AK163),"")</f>
        <v>3434.8561759729273</v>
      </c>
      <c r="AO163" s="2">
        <f>IFERROR((AP163-AP162)/AP162,"")</f>
        <v>0.03980099502487562</v>
      </c>
      <c r="AP163" s="1">
        <v>18810</v>
      </c>
      <c r="AU163" s="3">
        <f>IFERROR(AP163/AH163,"")</f>
        <v>10.239520958083832</v>
      </c>
      <c r="AV163" s="1">
        <v>1.750955232392359</v>
      </c>
      <c r="AW163" s="3">
        <f>IFERROR(D163/AP163,"")</f>
        <v>431.68527379053694</v>
      </c>
      <c r="AX163" s="1">
        <v>63.32692258729651</v>
      </c>
      <c r="BT163" s="1">
        <v>290304</v>
      </c>
      <c r="BV163" s="1">
        <v>372770</v>
      </c>
      <c r="BW163" s="1">
        <v>34868</v>
      </c>
      <c r="BX163" s="1">
        <v>80491.11111</v>
      </c>
      <c r="BY163" s="4">
        <v>20.2</v>
      </c>
      <c r="BZ163" s="4">
        <v>4.5</v>
      </c>
      <c r="CA163" s="1">
        <v>75.45</v>
      </c>
      <c r="CB163" s="5">
        <v>1.0202</v>
      </c>
      <c r="CC163" s="1">
        <v>3.03</v>
      </c>
      <c r="CD163" s="3">
        <v>0.5029</v>
      </c>
      <c r="CE163" s="1">
        <v>267</v>
      </c>
      <c r="CF163" s="1">
        <v>15513</v>
      </c>
      <c r="CG163" s="1">
        <v>6654</v>
      </c>
      <c r="CH163" s="1">
        <v>12184</v>
      </c>
      <c r="CI163" s="1">
        <v>3329</v>
      </c>
      <c r="CJ163" s="1">
        <v>3325</v>
      </c>
      <c r="CK163" s="1">
        <v>7142223</v>
      </c>
      <c r="CL163" s="1">
        <v>947625</v>
      </c>
      <c r="CM163" s="3">
        <v>513</v>
      </c>
      <c r="CO163" s="1">
        <v>24861</v>
      </c>
      <c r="CP163" s="1">
        <v>1.7</v>
      </c>
      <c r="CQ163" s="1">
        <v>2222.659518</v>
      </c>
      <c r="CR163" s="1">
        <v>18224</v>
      </c>
      <c r="CS163" s="1">
        <v>4414.340482</v>
      </c>
      <c r="CT163" s="1">
        <v>2759</v>
      </c>
      <c r="CU163" s="1">
        <v>34444</v>
      </c>
      <c r="CV163" s="1">
        <v>6192</v>
      </c>
      <c r="CW163" s="1">
        <v>121729</v>
      </c>
      <c r="CX163" s="1">
        <v>118587</v>
      </c>
      <c r="CY163" s="1">
        <v>115405</v>
      </c>
      <c r="CZ163" s="1">
        <v>110937</v>
      </c>
      <c r="DA163" s="1">
        <v>111687</v>
      </c>
      <c r="DB163" s="4">
        <v>50.27688656</v>
      </c>
      <c r="DC163" s="4">
        <v>34.1</v>
      </c>
      <c r="DD163" s="4">
        <v>34.7</v>
      </c>
      <c r="DF163" s="4">
        <v>33.3</v>
      </c>
      <c r="DG163" s="4">
        <v>62.2</v>
      </c>
      <c r="DH163" s="4">
        <f>IF(COUNT(DJ163,D163)=2,IFERROR(DJ163*100/D163,""),"")</f>
        <v>34.1</v>
      </c>
      <c r="DI163" s="1">
        <f>IF(COUNT(O163,DJ162)=2,O163*0.9+DJ162*0.015,"")</f>
        <v>304423.1111</v>
      </c>
      <c r="DJ163" s="1">
        <f>IF(COUNT(DJ162,I163,O163,DL163,DI163)=5,DJ162+I163+O163-DL163-DI163,"")</f>
        <v>2758638</v>
      </c>
      <c r="DK163" s="1">
        <f>IF(COUNT(DK162,DI163,DM163,DR163)=4,DK162+DI163-DM163-DR163,"")</f>
        <v>5331210</v>
      </c>
      <c r="DL163" s="1">
        <f>IF(COUNT(DJ162,BZ163)=2,ROUND(DJ162*BZ163/1000,0),"")</f>
        <v>12162</v>
      </c>
      <c r="DM163" s="1">
        <v>8710.489773</v>
      </c>
      <c r="DO163" s="1">
        <v>63615.62134</v>
      </c>
      <c r="DR163" s="1">
        <f>IF(COUNT(DI162)=1,ROUND(DI162*0.2,0),"")</f>
        <v>63615.62134</v>
      </c>
      <c r="DS163" s="1">
        <f>IF(COUNT(DS162,DR163,BZ163)=3,INT(DS162+DR163-(DS162*BZ163/1000)),"")</f>
        <v>191947</v>
      </c>
      <c r="DU163" t="str">
        <v>http://lds.org/ensign/1992/05/statistical-report-1991?lang=eng</v>
      </c>
    </row>
    <row r="164">
      <c r="A164">
        <v>1992</v>
      </c>
      <c r="B164" t="str">
        <v/>
      </c>
      <c r="C164" s="1">
        <f>A164</f>
        <v>1992</v>
      </c>
      <c r="D164" s="1">
        <v>8406895</v>
      </c>
      <c r="E164" s="1">
        <f>IF(COUNT(D164,D163)=2,(D164-D163),"")</f>
        <v>286895</v>
      </c>
      <c r="F164" s="2">
        <f>IFERROR(E164/D163,"")</f>
        <v>0.03533189655172414</v>
      </c>
      <c r="G164" s="2">
        <f>IFERROR((E164-E163)/E163,"")</f>
        <v>-0.20306944444444444</v>
      </c>
      <c r="H164" s="2">
        <v>0.7218</v>
      </c>
      <c r="I164" s="1">
        <v>87107</v>
      </c>
      <c r="J164" s="1">
        <f>IF(COUNT(I156,M164)=2,I156*M164,"")</f>
        <v>70736.4</v>
      </c>
      <c r="K164" s="2">
        <f>IFERROR((I164-I163)/I163,"")</f>
        <v>-0.02658081300231552</v>
      </c>
      <c r="L164" s="2">
        <f>IFERROR(J164/E164,"")</f>
        <v>0.2465584970111016</v>
      </c>
      <c r="M164" s="2">
        <f>IF(COUNT(M163)=1,M163-0.0002,"")</f>
        <v>0.7218</v>
      </c>
      <c r="N164" s="2">
        <f>IF(COUNT(I156,J164)=2,IFERROR((I156-J164)/I156,""),"")</f>
        <v>0.27820000000000006</v>
      </c>
      <c r="O164" s="1">
        <v>274477</v>
      </c>
      <c r="P164" s="2">
        <f>IFERROR((O164-O163)/O163,"")</f>
        <v>-0.07822480437921886</v>
      </c>
      <c r="Q164" s="1">
        <f>IF(COUNT(O164,J164)=2,(O164+J164),"")</f>
        <v>345213.4</v>
      </c>
      <c r="R164" s="2">
        <v>2.1334436587934458</v>
      </c>
      <c r="S164" s="1">
        <f>IF(COUNT(Q164,E164)=2,(Q164-E164),"")</f>
        <v>58318.40000000002</v>
      </c>
      <c r="T164" s="2">
        <f>IFERROR((U164-U163)/U163,"")</f>
        <v>0.06060606060606061</v>
      </c>
      <c r="U164" s="1">
        <v>46025</v>
      </c>
      <c r="V164" s="2">
        <f>IFERROR(U164/D164,"")</f>
        <v>0.005474672872683672</v>
      </c>
      <c r="W164" s="2">
        <f>IFERROR((X164-X163)/X163,"")</f>
        <v>-0.13089767270040625</v>
      </c>
      <c r="X164" s="3">
        <f>IFERROR(O164/U164,"")</f>
        <v>5.963650190114069</v>
      </c>
      <c r="Y164" s="3">
        <f>IFERROR(E164/U164,"")</f>
        <v>6.233460076045628</v>
      </c>
      <c r="Z164" s="3">
        <f>IFERROR(Q164/U164,"")</f>
        <v>7.500562737642586</v>
      </c>
      <c r="AB164" t="str">
        <v>Not Reported</v>
      </c>
      <c r="AC164" t="str">
        <v>Not Reported</v>
      </c>
      <c r="AD164" t="str">
        <v>Not Reported</v>
      </c>
      <c r="AE164" s="2">
        <f>IFERROR((AF164-AF163)/AF163,"")</f>
        <v>0.06060606060606061</v>
      </c>
      <c r="AF164" s="1">
        <f>IF(COUNT(U164,AB164)=2,U164+AB164,IF(COUNT(U164,AC164,AD164)=3,U164+AC164+AD164,IF(COUNT(U164)=1,U164,"")))</f>
        <v>46025</v>
      </c>
      <c r="AG164" s="2">
        <f>IFERROR((AH164-AH163)/AH163,"")</f>
        <v>0.04463799673380512</v>
      </c>
      <c r="AH164" s="1">
        <v>1919</v>
      </c>
      <c r="AJ164" s="2">
        <f>IFERROR((AK164-AK163)/AK163,"")</f>
        <v>0.14041745730550284</v>
      </c>
      <c r="AK164" s="1">
        <v>601</v>
      </c>
      <c r="AM164" s="2">
        <f>IFERROR((AN164-AN163)/AN163,"")</f>
        <v>-0.028760077996715976</v>
      </c>
      <c r="AN164" s="3">
        <f>IF(COUNT(D164,AH164,AK164)=3,D164/(AH164+AK164),"")</f>
        <v>3336.0694444444443</v>
      </c>
      <c r="AO164" s="2">
        <f>IFERROR((AP164-AP163)/AP163,"")</f>
        <v>0.06757044125465178</v>
      </c>
      <c r="AP164" s="1">
        <v>20081</v>
      </c>
      <c r="AU164" s="3">
        <f>IFERROR(AP164/AH164,"")</f>
        <v>10.464304325169358</v>
      </c>
      <c r="AV164" s="1">
        <v>1.5261718653068321</v>
      </c>
      <c r="AW164" s="3">
        <f>IFERROR(D164/AP164,"")</f>
        <v>418.6492206563418</v>
      </c>
      <c r="AX164" s="1">
        <v>50.29086945310138</v>
      </c>
      <c r="BT164" s="1">
        <v>303736</v>
      </c>
      <c r="BV164" s="1">
        <v>351857</v>
      </c>
      <c r="BW164" s="1">
        <v>32141</v>
      </c>
      <c r="BX164" s="1">
        <v>77221.48148</v>
      </c>
      <c r="BY164" s="4">
        <v>20.2</v>
      </c>
      <c r="BZ164" s="4">
        <v>4.5</v>
      </c>
      <c r="CA164" s="1">
        <v>75.7</v>
      </c>
      <c r="CB164" s="5">
        <v>1.0202</v>
      </c>
      <c r="CC164" s="1">
        <v>3.04</v>
      </c>
      <c r="CD164" s="3">
        <v>0.5024</v>
      </c>
      <c r="CE164" s="1">
        <v>276</v>
      </c>
      <c r="CF164" s="1">
        <v>16292</v>
      </c>
      <c r="CG164" s="1">
        <v>7392</v>
      </c>
      <c r="CH164" s="1">
        <v>12720</v>
      </c>
      <c r="CI164" s="1">
        <v>3572</v>
      </c>
      <c r="CJ164" s="1">
        <v>3819</v>
      </c>
      <c r="CK164" s="1">
        <v>7315672</v>
      </c>
      <c r="CL164" s="1">
        <v>1088415</v>
      </c>
      <c r="CM164" s="3">
        <v>502</v>
      </c>
      <c r="CO164" s="1">
        <v>28716</v>
      </c>
      <c r="CP164" s="1">
        <v>1.69</v>
      </c>
      <c r="CQ164" s="1">
        <v>2377.33512</v>
      </c>
      <c r="CR164" s="1">
        <v>21203</v>
      </c>
      <c r="CS164" s="1">
        <v>5135.66488</v>
      </c>
      <c r="CT164" s="1">
        <v>2933</v>
      </c>
      <c r="CU164" s="1">
        <v>36327</v>
      </c>
      <c r="CV164" s="1">
        <v>6765</v>
      </c>
      <c r="CW164" s="1">
        <v>126176</v>
      </c>
      <c r="CX164" s="1">
        <v>125380</v>
      </c>
      <c r="CY164" s="1">
        <v>122238</v>
      </c>
      <c r="CZ164" s="1">
        <v>119055</v>
      </c>
      <c r="DA164" s="1">
        <v>114588</v>
      </c>
      <c r="DB164" s="4">
        <v>46.35456145</v>
      </c>
      <c r="DC164" s="4">
        <v>34.9</v>
      </c>
      <c r="DD164" s="4">
        <v>35.4</v>
      </c>
      <c r="DF164" s="4">
        <v>37.7</v>
      </c>
      <c r="DG164" s="4">
        <v>61.6</v>
      </c>
      <c r="DH164" s="4">
        <f>IF(COUNT(DJ164,D164)=2,IFERROR(DJ164*100/D164,""),"")</f>
        <v>34.9</v>
      </c>
      <c r="DI164" s="1">
        <f>IF(COUNT(O164,DJ163)=2,O164*0.9+DJ163*0.015,"")</f>
        <v>196499.4815</v>
      </c>
      <c r="DJ164" s="1">
        <f>IF(COUNT(DJ163,I164,O164,DL164,DI164)=5,DJ163+I164+O164-DL164-DI164,"")</f>
        <v>2933026</v>
      </c>
      <c r="DK164" s="1">
        <f>IF(COUNT(DK163,DI164,DM164,DR164)=4,DK163+DI164-DM164-DR164,"")</f>
        <v>5471061</v>
      </c>
      <c r="DL164" s="1">
        <f>IF(COUNT(DJ163,BZ164)=2,ROUND(DJ163*BZ164/1000,0),"")</f>
        <v>12952</v>
      </c>
      <c r="DM164" s="1">
        <v>8746.017864</v>
      </c>
      <c r="DO164" s="1">
        <v>47902.46362</v>
      </c>
      <c r="DR164" s="1">
        <f>IF(COUNT(DI163)=1,ROUND(DI163*0.2,0),"")</f>
        <v>47902.46362</v>
      </c>
      <c r="DS164" s="1">
        <f>IF(COUNT(DS163,DR164,BZ164)=3,INT(DS163+DR164-(DS163*BZ164/1000)),"")</f>
        <v>238985</v>
      </c>
      <c r="DU164" t="str">
        <v>http://lds.org/ensign/1993/05/statistical-report-1992?lang=eng</v>
      </c>
    </row>
    <row r="165">
      <c r="A165">
        <v>1993</v>
      </c>
      <c r="B165" t="str">
        <v/>
      </c>
      <c r="C165" s="1">
        <f>A165</f>
        <v>1993</v>
      </c>
      <c r="D165" s="1">
        <v>8696224</v>
      </c>
      <c r="E165" s="1">
        <f>IF(COUNT(D165,D164)=2,(D165-D164),"")</f>
        <v>289329</v>
      </c>
      <c r="F165" s="2">
        <f>IFERROR(E165/D164,"")</f>
        <v>0.03441567903488744</v>
      </c>
      <c r="G165" s="2">
        <f>IFERROR((E165-E164)/E164,"")</f>
        <v>0.008483940117464577</v>
      </c>
      <c r="H165" s="2">
        <v>0.7218</v>
      </c>
      <c r="I165" s="1">
        <v>84728.4</v>
      </c>
      <c r="J165" s="1">
        <f>IF(COUNT(I157,M165)=2,I157*M165,"")</f>
        <v>68571</v>
      </c>
      <c r="K165" s="2">
        <f>IFERROR((I165-I164)/I164,"")</f>
        <v>-0.02730664584935775</v>
      </c>
      <c r="L165" s="2">
        <f>IFERROR(J165/E165,"")</f>
        <v>0.23700009331937</v>
      </c>
      <c r="M165" s="2">
        <f>IF(COUNT(M164)=1,M164-0.0002,"")</f>
        <v>0.7218</v>
      </c>
      <c r="N165" s="2">
        <f>IF(COUNT(I157,J165)=2,IFERROR((I157-J165)/I157,""),"")</f>
        <v>0.2782</v>
      </c>
      <c r="O165" s="1">
        <v>304808</v>
      </c>
      <c r="P165" s="2">
        <f>IFERROR((O165-O164)/O164,"")</f>
        <v>0.11050470531228482</v>
      </c>
      <c r="Q165" s="1">
        <f>IF(COUNT(O165,J165)=2,(O165+J165),"")</f>
        <v>373379</v>
      </c>
      <c r="R165" s="2">
        <v>0.4412260967379072</v>
      </c>
      <c r="S165" s="1">
        <f>IF(COUNT(Q165,E165)=2,(Q165-E165),"")</f>
        <v>84050</v>
      </c>
      <c r="T165" s="2">
        <f>IFERROR((U165-U164)/U164,"")</f>
        <v>0.0582944052145573</v>
      </c>
      <c r="U165" s="1">
        <v>48708</v>
      </c>
      <c r="V165" s="2">
        <f>IFERROR(U165/D165,"")</f>
        <v>0.005601051674841862</v>
      </c>
      <c r="W165" s="2">
        <f>IFERROR((X165-X164)/X164,"")</f>
        <v>0.04933438166210693</v>
      </c>
      <c r="X165" s="3">
        <f>IFERROR(O165/U165,"")</f>
        <v>6.257863184692453</v>
      </c>
      <c r="Y165" s="3">
        <f>IFERROR(E165/U165,"")</f>
        <v>5.940071446169007</v>
      </c>
      <c r="Z165" s="3">
        <f>IFERROR(Q165/U165,"")</f>
        <v>7.665660671758233</v>
      </c>
      <c r="AB165" t="str">
        <v>Not Reported</v>
      </c>
      <c r="AC165" t="str">
        <v>Not Reported</v>
      </c>
      <c r="AD165" t="str">
        <v>Not Reported</v>
      </c>
      <c r="AE165" s="2">
        <f>IFERROR((AF165-AF164)/AF164,"")</f>
        <v>0.0582944052145573</v>
      </c>
      <c r="AF165" s="1">
        <f>IF(COUNT(U165,AB165)=2,U165+AB165,IF(COUNT(U165,AC165,AD165)=3,U165+AC165+AD165,IF(COUNT(U165)=1,U165,"")))</f>
        <v>48708</v>
      </c>
      <c r="AG165" s="2">
        <f>IFERROR((AH165-AH164)/AH164,"")</f>
        <v>0.02553413236060448</v>
      </c>
      <c r="AH165" s="1">
        <v>1968</v>
      </c>
      <c r="AJ165" s="2">
        <f>IFERROR((AK165-AK164)/AK164,"")</f>
        <v>0.07653910149750416</v>
      </c>
      <c r="AK165" s="1">
        <v>647</v>
      </c>
      <c r="AM165" s="2">
        <f>IFERROR((AN165-AN164)/AN164,"")</f>
        <v>-0.0031634756528044683</v>
      </c>
      <c r="AN165" s="3">
        <f>IF(COUNT(D165,AH165,AK165)=3,D165/(AH165+AK165),"")</f>
        <v>3325.5158699808794</v>
      </c>
      <c r="AO165" s="2">
        <f>IFERROR((AP165-AP164)/AP164,"")</f>
        <v>0.04586424978835715</v>
      </c>
      <c r="AP165" s="1">
        <v>21002</v>
      </c>
      <c r="AU165" s="3">
        <f>IFERROR(AP165/AH165,"")</f>
        <v>10.671747967479675</v>
      </c>
      <c r="AV165" s="1">
        <v>1.3187282229965156</v>
      </c>
      <c r="AW165" s="3">
        <f>IFERROR(D165/AP165,"")</f>
        <v>414.06646986001334</v>
      </c>
      <c r="AX165" s="1">
        <v>45.70811865677291</v>
      </c>
      <c r="BT165" s="1">
        <v>323720</v>
      </c>
      <c r="BV165" s="1">
        <v>381120</v>
      </c>
      <c r="BW165" s="1">
        <v>35693</v>
      </c>
      <c r="BX165" s="1">
        <v>65364.44444</v>
      </c>
      <c r="BY165" s="4">
        <v>19.6</v>
      </c>
      <c r="BZ165" s="4">
        <v>4.5</v>
      </c>
      <c r="CA165" s="1">
        <v>75.5</v>
      </c>
      <c r="CB165" s="5">
        <v>1.0196</v>
      </c>
      <c r="CC165" s="1">
        <v>2.95</v>
      </c>
      <c r="CD165" s="3">
        <v>0.502</v>
      </c>
      <c r="CE165" s="1">
        <v>295</v>
      </c>
      <c r="CF165" s="1">
        <v>17048</v>
      </c>
      <c r="CG165" s="1">
        <v>7844</v>
      </c>
      <c r="CH165" s="1">
        <v>13255</v>
      </c>
      <c r="CI165" s="1">
        <v>3793</v>
      </c>
      <c r="CJ165" s="1">
        <v>4051</v>
      </c>
      <c r="CK165" s="1">
        <v>7534633</v>
      </c>
      <c r="CL165" s="1">
        <v>1154535</v>
      </c>
      <c r="CM165" s="3">
        <v>495</v>
      </c>
      <c r="CO165" s="1">
        <v>28774</v>
      </c>
      <c r="CP165" s="1">
        <v>1.67</v>
      </c>
      <c r="CQ165" s="1">
        <v>2481.66622</v>
      </c>
      <c r="CR165" s="1">
        <v>21165</v>
      </c>
      <c r="CS165" s="1">
        <v>5127.33378</v>
      </c>
      <c r="CT165" s="1">
        <v>3076</v>
      </c>
      <c r="CU165" s="1">
        <v>38618</v>
      </c>
      <c r="CV165" s="1">
        <v>7014</v>
      </c>
      <c r="CW165" s="1">
        <v>131902</v>
      </c>
      <c r="CX165" s="1">
        <v>130230</v>
      </c>
      <c r="CY165" s="1">
        <v>129434</v>
      </c>
      <c r="CZ165" s="1">
        <v>126292</v>
      </c>
      <c r="DA165" s="1">
        <v>123109</v>
      </c>
      <c r="DB165" s="4">
        <v>39.02031105</v>
      </c>
      <c r="DC165" s="4">
        <v>35.4</v>
      </c>
      <c r="DD165" s="4">
        <v>35.3</v>
      </c>
      <c r="DF165" s="4">
        <v>35.8</v>
      </c>
      <c r="DG165" s="4">
        <v>62.5</v>
      </c>
      <c r="DH165" s="4">
        <f>IF(COUNT(DJ165,D165)=2,IFERROR(DJ165*100/D165,""),"")</f>
        <v>35.4</v>
      </c>
      <c r="DI165" s="1">
        <f>IF(COUNT(O165,DJ164)=2,O165*0.9+DJ164*0.015,"")</f>
        <v>249311.4444</v>
      </c>
      <c r="DJ165" s="1">
        <f>IF(COUNT(DJ164,I165,O165,DL165,DI165)=5,DJ164+I165+O165-DL165-DI165,"")</f>
        <v>3075965</v>
      </c>
      <c r="DK165" s="1">
        <f>IF(COUNT(DK164,DI165,DM165,DR165)=4,DK164+DI165-DM165-DR165,"")</f>
        <v>5613203</v>
      </c>
      <c r="DL165" s="1">
        <f>IF(COUNT(DJ164,BZ165)=2,ROUND(DJ164*BZ165/1000,0),"")</f>
        <v>13615</v>
      </c>
      <c r="DM165" s="1">
        <v>8813.340545</v>
      </c>
      <c r="DO165" s="1">
        <v>98356.1039</v>
      </c>
      <c r="DR165" s="1">
        <f>IF(COUNT(DI164)=1,ROUND(DI164*0.2,0),"")</f>
        <v>98356.1039</v>
      </c>
      <c r="DS165" s="1">
        <f>IF(COUNT(DS164,DR165,BZ165)=3,INT(DS164+DR165-(DS164*BZ165/1000)),"")</f>
        <v>336265</v>
      </c>
      <c r="DU165" t="str">
        <v>http://lds.org/ensign/1994/05/statistical-report-1993?lang=eng</v>
      </c>
    </row>
    <row r="166">
      <c r="A166">
        <v>1994</v>
      </c>
      <c r="B166" t="str">
        <v/>
      </c>
      <c r="C166" s="1">
        <f>A166</f>
        <v>1994</v>
      </c>
      <c r="D166" s="1">
        <v>9024569</v>
      </c>
      <c r="E166" s="1">
        <f>IF(COUNT(D166,D165)=2,(D166-D165),"")</f>
        <v>328345</v>
      </c>
      <c r="F166" s="2">
        <f>IFERROR(E166/D165,"")</f>
        <v>0.03775719208704836</v>
      </c>
      <c r="G166" s="2">
        <f>IFERROR((E166-E165)/E165,"")</f>
        <v>0.13484994590932814</v>
      </c>
      <c r="H166" s="2">
        <v>0.7218</v>
      </c>
      <c r="I166" s="1">
        <v>82349.8</v>
      </c>
      <c r="J166" s="1">
        <f>IF(COUNT(I158,M166)=2,I158*M166,"")</f>
        <v>67127.4</v>
      </c>
      <c r="K166" s="2">
        <f>IFERROR((I166-I165)/I165,"")</f>
        <v>-0.02807323164369906</v>
      </c>
      <c r="L166" s="2">
        <f>IFERROR(J166/E166,"")</f>
        <v>0.20444166958534465</v>
      </c>
      <c r="M166" s="2">
        <f>IF(COUNT(M165)=1,M165-0.0002,"")</f>
        <v>0.7218</v>
      </c>
      <c r="N166" s="2">
        <f>IF(COUNT(I158,J166)=2,IFERROR((I158-J166)/I158,""),"")</f>
        <v>0.27820000000000006</v>
      </c>
      <c r="O166" s="1">
        <v>300730</v>
      </c>
      <c r="P166" s="2">
        <f>IFERROR((O166-O165)/O165,"")</f>
        <v>-0.013378913939266686</v>
      </c>
      <c r="Q166" s="1">
        <f>IF(COUNT(O166,J166)=2,(O166+J166),"")</f>
        <v>367857.4</v>
      </c>
      <c r="R166" s="2">
        <v>-0.5298941106484233</v>
      </c>
      <c r="S166" s="1">
        <f>IF(COUNT(Q166,E166)=2,(Q166-E166),"")</f>
        <v>39512.40000000002</v>
      </c>
      <c r="T166" s="2">
        <f>IFERROR((U166-U165)/U165,"")</f>
        <v>-0.028681120144534777</v>
      </c>
      <c r="U166" s="1">
        <v>47311</v>
      </c>
      <c r="V166" s="2">
        <f>IFERROR(U166/D166,"")</f>
        <v>0.005242466426928533</v>
      </c>
      <c r="W166" s="2">
        <f>IFERROR((X166-X165)/X165,"")</f>
        <v>0.01575405000626072</v>
      </c>
      <c r="X166" s="3">
        <f>IFERROR(O166/U166,"")</f>
        <v>6.356449874236436</v>
      </c>
      <c r="Y166" s="3">
        <f>IFERROR(E166/U166,"")</f>
        <v>6.940140770645304</v>
      </c>
      <c r="Z166" s="3">
        <f>IFERROR(Q166/U166,"")</f>
        <v>7.775303840544483</v>
      </c>
      <c r="AB166" t="str">
        <v>Not Reported</v>
      </c>
      <c r="AC166" t="str">
        <v>Not Reported</v>
      </c>
      <c r="AD166" t="str">
        <v>Not Reported</v>
      </c>
      <c r="AE166" s="2">
        <f>IFERROR((AF166-AF165)/AF165,"")</f>
        <v>-0.028681120144534777</v>
      </c>
      <c r="AF166" s="1">
        <f>IF(COUNT(U166,AB166)=2,U166+AB166,IF(COUNT(U166,AC166,AD166)=3,U166+AC166+AD166,IF(COUNT(U166)=1,U166,"")))</f>
        <v>47311</v>
      </c>
      <c r="AG166" s="2">
        <f>IFERROR((AH166-AH165)/AH165,"")</f>
        <v>0.02032520325203252</v>
      </c>
      <c r="AH166" s="1">
        <v>2008</v>
      </c>
      <c r="AJ166" s="2">
        <f>IFERROR((AK166-AK165)/AK165,"")</f>
        <v>0.09582689335394126</v>
      </c>
      <c r="AK166" s="1">
        <v>709</v>
      </c>
      <c r="AM166" s="2">
        <f>IFERROR((AN166-AN165)/AN165,"")</f>
        <v>-0.0012016719515526735</v>
      </c>
      <c r="AN166" s="3">
        <f>IF(COUNT(D166,AH166,AK166)=3,D166/(AH166+AK166),"")</f>
        <v>3321.51969083548</v>
      </c>
      <c r="AO166" s="2">
        <f>IFERROR((AP166-AP165)/AP165,"")</f>
        <v>0.03675840396152747</v>
      </c>
      <c r="AP166" s="1">
        <v>21774</v>
      </c>
      <c r="AU166" s="3">
        <f>IFERROR(AP166/AH166,"")</f>
        <v>10.843625498007968</v>
      </c>
      <c r="AV166" s="1">
        <v>1.146850692468222</v>
      </c>
      <c r="AW166" s="3">
        <f>IFERROR(D166/AP166,"")</f>
        <v>414.46537154404336</v>
      </c>
      <c r="AX166" s="1">
        <v>46.10702034080293</v>
      </c>
      <c r="BT166" s="1">
        <v>342136</v>
      </c>
      <c r="BV166" s="1">
        <v>373268</v>
      </c>
      <c r="BW166" s="1">
        <v>35215</v>
      </c>
      <c r="BX166" s="1">
        <v>77456.2963</v>
      </c>
      <c r="BY166" s="4">
        <v>19.7</v>
      </c>
      <c r="BZ166" s="4">
        <v>4.5</v>
      </c>
      <c r="CA166" s="1">
        <v>75.65</v>
      </c>
      <c r="CB166" s="5">
        <v>1.0197</v>
      </c>
      <c r="CC166" s="1">
        <v>2.97</v>
      </c>
      <c r="CD166" s="3">
        <v>0.5015</v>
      </c>
      <c r="CE166" s="1">
        <v>303</v>
      </c>
      <c r="CF166" s="1">
        <v>17521</v>
      </c>
      <c r="CG166" s="1">
        <v>8036</v>
      </c>
      <c r="CH166" s="1">
        <v>13796</v>
      </c>
      <c r="CI166" s="1">
        <v>3725</v>
      </c>
      <c r="CJ166" s="1">
        <v>4311</v>
      </c>
      <c r="CK166" s="1">
        <v>7795733</v>
      </c>
      <c r="CL166" s="1">
        <v>1228635</v>
      </c>
      <c r="CM166" s="3">
        <v>496</v>
      </c>
      <c r="CO166" s="1">
        <v>27912</v>
      </c>
      <c r="CP166" s="1">
        <v>1.7</v>
      </c>
      <c r="CQ166" s="1">
        <v>2565.583445</v>
      </c>
      <c r="CR166" s="1">
        <v>20404</v>
      </c>
      <c r="CS166" s="1">
        <v>4942.416555</v>
      </c>
      <c r="CT166" s="1">
        <v>3186</v>
      </c>
      <c r="CU166" s="1">
        <v>37376</v>
      </c>
      <c r="CV166" s="1">
        <v>6749</v>
      </c>
      <c r="CW166" s="1">
        <v>139165</v>
      </c>
      <c r="CX166" s="1">
        <v>135902</v>
      </c>
      <c r="CY166" s="1">
        <v>134230</v>
      </c>
      <c r="CZ166" s="1">
        <v>133433</v>
      </c>
      <c r="DA166" s="1">
        <v>130292</v>
      </c>
      <c r="DB166" s="4">
        <v>44.39307533</v>
      </c>
      <c r="DC166" s="4">
        <v>35.3</v>
      </c>
      <c r="DD166" s="4">
        <v>34.8</v>
      </c>
      <c r="DF166" s="4">
        <v>32.3</v>
      </c>
      <c r="DG166" s="4">
        <v>63</v>
      </c>
      <c r="DH166" s="4">
        <f>IF(COUNT(DJ166,D166)=2,IFERROR(DJ166*100/D166,""),"")</f>
        <v>35.3</v>
      </c>
      <c r="DI166" s="1">
        <f>IF(COUNT(O166,DJ165)=2,O166*0.9+DJ165*0.015,"")</f>
        <v>289695.2963</v>
      </c>
      <c r="DJ166" s="1">
        <f>IF(COUNT(DJ165,I166,O166,DL166,DI166)=5,DJ165+I166+O166-DL166-DI166,"")</f>
        <v>3185602</v>
      </c>
      <c r="DK166" s="1">
        <f>IF(COUNT(DK165,DI166,DM166,DR166)=4,DK165+DI166-DM166-DR166,"")</f>
        <v>5838766</v>
      </c>
      <c r="DL166" s="1">
        <f>IF(COUNT(DJ165,BZ166)=2,ROUND(DJ165*BZ166/1000,0),"")</f>
        <v>14069</v>
      </c>
      <c r="DM166" s="1">
        <v>8983.670648</v>
      </c>
      <c r="DO166" s="1">
        <v>55148.62565</v>
      </c>
      <c r="DR166" s="1">
        <f>IF(COUNT(DI165)=1,ROUND(DI165*0.2,0),"")</f>
        <v>55148.62565</v>
      </c>
      <c r="DS166" s="1">
        <f>IF(COUNT(DS165,DR166,BZ166)=3,INT(DS165+DR166-(DS165*BZ166/1000)),"")</f>
        <v>389900</v>
      </c>
      <c r="DU166" t="str">
        <v>http://lds.org/ensign/1995/05/statistical-report-1994?lang=eng</v>
      </c>
    </row>
    <row r="167">
      <c r="A167">
        <v>1995</v>
      </c>
      <c r="B167" t="str">
        <v/>
      </c>
      <c r="C167" s="1">
        <f>A167</f>
        <v>1995</v>
      </c>
      <c r="D167" s="1">
        <v>9340898</v>
      </c>
      <c r="E167" s="1">
        <f>IF(COUNT(D167,D166)=2,(D167-D166),"")</f>
        <v>316329</v>
      </c>
      <c r="F167" s="2">
        <f>IFERROR(E167/D166,"")</f>
        <v>0.03505197865959028</v>
      </c>
      <c r="G167" s="2">
        <f>IFERROR((E167-E166)/E166,"")</f>
        <v>-0.036595653961534365</v>
      </c>
      <c r="H167" s="2">
        <v>0.7218</v>
      </c>
      <c r="I167" s="1">
        <v>79971.2</v>
      </c>
      <c r="J167" s="1">
        <f>IF(COUNT(I159,M167)=2,I159*M167,"")</f>
        <v>71458.2</v>
      </c>
      <c r="K167" s="2">
        <f>IFERROR((I167-I166)/I166,"")</f>
        <v>-0.028884101722165757</v>
      </c>
      <c r="L167" s="2">
        <f>IFERROR(J167/E167,"")</f>
        <v>0.22589835266447275</v>
      </c>
      <c r="M167" s="2">
        <f>IF(COUNT(M166)=1,M166-0.0002,"")</f>
        <v>0.7218</v>
      </c>
      <c r="N167" s="2">
        <f>IF(COUNT(I159,J167)=2,IFERROR((I159-J167)/I159,""),"")</f>
        <v>0.2782</v>
      </c>
      <c r="O167" s="1">
        <v>304330</v>
      </c>
      <c r="P167" s="2">
        <f>IFERROR((O167-O166)/O166,"")</f>
        <v>0.011970870880856582</v>
      </c>
      <c r="Q167" s="1">
        <f>IF(COUNT(O167,J167)=2,(O167+J167),"")</f>
        <v>375788.2</v>
      </c>
      <c r="R167" s="2">
        <v>0.5048238021481858</v>
      </c>
      <c r="S167" s="1">
        <f>IF(COUNT(Q167,E167)=2,(Q167-E167),"")</f>
        <v>59459.20000000001</v>
      </c>
      <c r="T167" s="2">
        <f>IFERROR((U167-U166)/U166,"")</f>
        <v>0.027900488258544524</v>
      </c>
      <c r="U167" s="1">
        <v>48631</v>
      </c>
      <c r="V167" s="2">
        <f>IFERROR(U167/D167,"")</f>
        <v>0.005206244624446172</v>
      </c>
      <c r="W167" s="2">
        <f>IFERROR((X167-X166)/X166,"")</f>
        <v>-0.015497236901478436</v>
      </c>
      <c r="X167" s="3">
        <f>IFERROR(O167/U167,"")</f>
        <v>6.257942464683021</v>
      </c>
      <c r="Y167" s="3">
        <f>IFERROR(E167/U167,"")</f>
        <v>6.50467808599453</v>
      </c>
      <c r="Z167" s="3">
        <f>IFERROR(Q167/U167,"")</f>
        <v>7.727338528921881</v>
      </c>
      <c r="AB167" t="str">
        <v>Not Reported</v>
      </c>
      <c r="AC167" t="str">
        <v>Not Reported</v>
      </c>
      <c r="AD167" t="str">
        <v>Not Reported</v>
      </c>
      <c r="AE167" s="2">
        <f>IFERROR((AF167-AF166)/AF166,"")</f>
        <v>0.027900488258544524</v>
      </c>
      <c r="AF167" s="1">
        <f>IF(COUNT(U167,AB167)=2,U167+AB167,IF(COUNT(U167,AC167,AD167)=3,U167+AC167+AD167,IF(COUNT(U167)=1,U167,"")))</f>
        <v>48631</v>
      </c>
      <c r="AG167" s="2">
        <f>IFERROR((AH167-AH166)/AH166,"")</f>
        <v>0.07071713147410359</v>
      </c>
      <c r="AH167" s="1">
        <v>2150</v>
      </c>
      <c r="AJ167" s="2">
        <f>IFERROR((AK167-AK166)/AK166,"")</f>
        <v>-0.014104372355430184</v>
      </c>
      <c r="AK167" s="1">
        <v>699</v>
      </c>
      <c r="AM167" s="2">
        <f>IFERROR((AN167-AN166)/AN166,"")</f>
        <v>-0.012904097571742074</v>
      </c>
      <c r="AN167" s="3">
        <f>IF(COUNT(D167,AH167,AK167)=3,D167/(AH167+AK167),"")</f>
        <v>3278.6584766584765</v>
      </c>
      <c r="AO167" s="2">
        <f>IFERROR((AP167-AP166)/AP166,"")</f>
        <v>0.04239000642968678</v>
      </c>
      <c r="AP167" s="1">
        <v>22697</v>
      </c>
      <c r="AU167" s="3">
        <f>IFERROR(AP167/AH167,"")</f>
        <v>10.556744186046512</v>
      </c>
      <c r="AV167" s="1">
        <v>1.4337320044296789</v>
      </c>
      <c r="AW167" s="3">
        <f>IFERROR(D167/AP167,"")</f>
        <v>411.547693527779</v>
      </c>
      <c r="AX167" s="1">
        <v>43.189342324538586</v>
      </c>
      <c r="BT167" s="1">
        <v>355587</v>
      </c>
      <c r="BV167" s="1">
        <v>375469</v>
      </c>
      <c r="BW167" s="1">
        <v>35637</v>
      </c>
      <c r="BX167" s="1">
        <v>98228.14815</v>
      </c>
      <c r="BY167" s="4">
        <v>19.8</v>
      </c>
      <c r="BZ167" s="4">
        <v>4.6</v>
      </c>
      <c r="CA167" s="1">
        <v>75.7</v>
      </c>
      <c r="CB167" s="5">
        <v>1.0198</v>
      </c>
      <c r="CC167" s="1">
        <v>2.99</v>
      </c>
      <c r="CD167" s="3">
        <v>0.5011</v>
      </c>
      <c r="CE167" s="1">
        <v>307</v>
      </c>
      <c r="CF167" s="1">
        <v>18396</v>
      </c>
      <c r="CG167" s="1">
        <v>8337</v>
      </c>
      <c r="CH167" s="1">
        <v>14336</v>
      </c>
      <c r="CI167" s="1">
        <v>4060</v>
      </c>
      <c r="CJ167" s="1">
        <v>4277</v>
      </c>
      <c r="CK167" s="1">
        <v>8119452</v>
      </c>
      <c r="CL167" s="1">
        <v>1218945</v>
      </c>
      <c r="CM167" s="3">
        <v>494</v>
      </c>
      <c r="CO167" s="1">
        <v>29015</v>
      </c>
      <c r="CP167" s="1">
        <v>1.75</v>
      </c>
      <c r="CQ167" s="1">
        <v>2664.604139</v>
      </c>
      <c r="CR167" s="1">
        <v>21212</v>
      </c>
      <c r="CS167" s="1">
        <v>5138.395861</v>
      </c>
      <c r="CT167" s="1">
        <v>3306</v>
      </c>
      <c r="CU167" s="1">
        <v>38318</v>
      </c>
      <c r="CV167" s="1">
        <v>7007</v>
      </c>
      <c r="CW167" s="1">
        <v>133412</v>
      </c>
      <c r="CX167" s="1">
        <v>143213</v>
      </c>
      <c r="CY167" s="1">
        <v>139949</v>
      </c>
      <c r="CZ167" s="1">
        <v>138277</v>
      </c>
      <c r="DA167" s="1">
        <v>137481</v>
      </c>
      <c r="DB167" s="4">
        <v>54.03344848</v>
      </c>
      <c r="DC167" s="4">
        <v>35.4</v>
      </c>
      <c r="DD167" s="4">
        <v>35.7</v>
      </c>
      <c r="DF167" s="4">
        <v>31.8</v>
      </c>
      <c r="DG167" s="4">
        <v>64.1</v>
      </c>
      <c r="DH167" s="4">
        <f>IF(COUNT(DJ167,D167)=2,IFERROR(DJ167*100/D167,""),"")</f>
        <v>35.4</v>
      </c>
      <c r="DI167" s="1">
        <f>IF(COUNT(O167,DJ166)=2,O167*0.9+DJ166*0.015,"")</f>
        <v>303053.1481</v>
      </c>
      <c r="DJ167" s="1">
        <f>IF(COUNT(DJ166,I167,O167,DL167,DI167)=5,DJ166+I167+O167-DL167-DI167,"")</f>
        <v>3305793</v>
      </c>
      <c r="DK167" s="1">
        <f>IF(COUNT(DK166,DI167,DM167,DR167)=4,DK166+DI167-DM167-DR167,"")</f>
        <v>6032604</v>
      </c>
      <c r="DL167" s="1">
        <f>IF(COUNT(DJ166,BZ167)=2,ROUND(DJ166*BZ167/1000,0),"")</f>
        <v>14951</v>
      </c>
      <c r="DM167" s="1">
        <v>9101.798596</v>
      </c>
      <c r="DO167" s="1">
        <v>100113.3496</v>
      </c>
      <c r="DR167" s="1">
        <f>IF(COUNT(DI166)=1,ROUND(DI166*0.2,0),"")</f>
        <v>100113.3496</v>
      </c>
      <c r="DS167" s="1">
        <f>IF(COUNT(DS166,DR167,BZ167)=3,INT(DS166+DR167-(DS166*BZ167/1000)),"")</f>
        <v>488219</v>
      </c>
      <c r="DU167" t="str">
        <v>http://lds.org/ensign/1996/05/statistical-report-1995?lang=eng</v>
      </c>
    </row>
    <row r="168">
      <c r="A168">
        <v>1996</v>
      </c>
      <c r="B168" t="str">
        <v/>
      </c>
      <c r="C168" s="1">
        <f>A168</f>
        <v>1996</v>
      </c>
      <c r="D168" s="1">
        <v>9694549</v>
      </c>
      <c r="E168" s="1">
        <f>IF(COUNT(D168,D167)=2,(D168-D167),"")</f>
        <v>353651</v>
      </c>
      <c r="F168" s="2">
        <f>IFERROR(E168/D167,"")</f>
        <v>0.03786049264214211</v>
      </c>
      <c r="G168" s="2">
        <f>IFERROR((E168-E167)/E167,"")</f>
        <v>0.11798475637706313</v>
      </c>
      <c r="H168" s="2">
        <v>0.7218</v>
      </c>
      <c r="I168" s="1">
        <v>77592.6</v>
      </c>
      <c r="J168" s="1">
        <f>IF(COUNT(I160,M168)=2,I160*M168,"")</f>
        <v>69741.32652</v>
      </c>
      <c r="K168" s="2">
        <f>IFERROR((I168-I167)/I167,"")</f>
        <v>-0.02974320755471959</v>
      </c>
      <c r="L168" s="2">
        <f>IFERROR(J168/E168,"")</f>
        <v>0.19720381539992818</v>
      </c>
      <c r="M168" s="2">
        <f>IF(COUNT(M167)=1,M167-0.0002,"")</f>
        <v>0.7218</v>
      </c>
      <c r="N168" s="2">
        <f>IF(COUNT(I160,J168)=2,IFERROR((I160-J168)/I160,""),"")</f>
        <v>0.27819999999999995</v>
      </c>
      <c r="O168" s="1">
        <v>321385</v>
      </c>
      <c r="P168" s="2">
        <f>IFERROR((O168-O167)/O167,"")</f>
        <v>0.0560411395524595</v>
      </c>
      <c r="Q168" s="1">
        <f>IF(COUNT(O168,J168)=2,(O168+J168),"")</f>
        <v>391126.32652</v>
      </c>
      <c r="R168" s="2">
        <v>-0.36973039462354024</v>
      </c>
      <c r="S168" s="1">
        <f>IF(COUNT(Q168,E168)=2,(Q168-E168),"")</f>
        <v>37475.32652</v>
      </c>
      <c r="T168" s="2">
        <f>IFERROR((U168-U167)/U167,"")</f>
        <v>0.08856490715798565</v>
      </c>
      <c r="U168" s="1">
        <v>52938</v>
      </c>
      <c r="V168" s="2">
        <f>IFERROR(U168/D168,"")</f>
        <v>0.005460594402070689</v>
      </c>
      <c r="W168" s="2">
        <f>IFERROR((X168-X167)/X167,"")</f>
        <v>-0.029877655794029623</v>
      </c>
      <c r="X168" s="3">
        <f>IFERROR(O168/U168,"")</f>
        <v>6.07096981374438</v>
      </c>
      <c r="Y168" s="3">
        <f>IFERROR(E168/U168,"")</f>
        <v>6.680475272960822</v>
      </c>
      <c r="Z168" s="3">
        <f>IFERROR(Q168/U168,"")</f>
        <v>7.388385026257131</v>
      </c>
      <c r="AB168" t="str">
        <v>Not Reported</v>
      </c>
      <c r="AC168" t="str">
        <v>Not Reported</v>
      </c>
      <c r="AD168" t="str">
        <v>Not Reported</v>
      </c>
      <c r="AE168" s="2">
        <f>IFERROR((AF168-AF167)/AF167,"")</f>
        <v>0.08856490715798565</v>
      </c>
      <c r="AF168" s="1">
        <f>IF(COUNT(U168,AB168)=2,U168+AB168,IF(COUNT(U168,AC168,AD168)=3,U168+AC168+AD168,IF(COUNT(U168)=1,U168,"")))</f>
        <v>52938</v>
      </c>
      <c r="AG168" s="2">
        <f>IFERROR((AH168-AH167)/AH167,"")</f>
        <v>0.06790697674418604</v>
      </c>
      <c r="AH168" s="1">
        <v>2296</v>
      </c>
      <c r="AJ168" s="2">
        <f>IFERROR((AK168-AK167)/AK167,"")</f>
        <v>-0.04005722460658083</v>
      </c>
      <c r="AK168" s="1">
        <v>671</v>
      </c>
      <c r="AM168" s="2">
        <f>IFERROR((AN168-AN167)/AN167,"")</f>
        <v>-0.003416062171397749</v>
      </c>
      <c r="AN168" s="3">
        <f>IF(COUNT(D168,AH168,AK168)=3,D168/(AH168+AK168),"")</f>
        <v>3267.458375463431</v>
      </c>
      <c r="AO168" s="2">
        <f>IFERROR((AP168-AP167)/AP167,"")</f>
        <v>0.03661276820725206</v>
      </c>
      <c r="AP168" s="1">
        <v>23528</v>
      </c>
      <c r="AU168" s="3">
        <f>IFERROR(AP168/AH168,"")</f>
        <v>10.247386759581882</v>
      </c>
      <c r="AV168" s="1">
        <v>1.7430894308943081</v>
      </c>
      <c r="AW168" s="3">
        <f>IFERROR(D168/AP168,"")</f>
        <v>412.043055083305</v>
      </c>
      <c r="AX168" s="1">
        <v>43.684703880064546</v>
      </c>
      <c r="BT168" s="1">
        <v>363202</v>
      </c>
      <c r="BV168" s="1">
        <v>402402</v>
      </c>
      <c r="BW168" s="1">
        <v>37634</v>
      </c>
      <c r="BX168" s="1">
        <v>99320</v>
      </c>
      <c r="BY168" s="4">
        <v>20.6</v>
      </c>
      <c r="BZ168" s="4">
        <v>4.4</v>
      </c>
      <c r="CA168" s="1">
        <v>76.1</v>
      </c>
      <c r="CB168" s="5">
        <v>1.0206</v>
      </c>
      <c r="CC168" s="1">
        <v>3.13</v>
      </c>
      <c r="CD168" s="3">
        <v>0.5007</v>
      </c>
      <c r="CE168" s="1">
        <v>309</v>
      </c>
      <c r="CF168" s="1">
        <v>19522</v>
      </c>
      <c r="CG168" s="1">
        <v>8009</v>
      </c>
      <c r="CH168" s="1">
        <v>15507</v>
      </c>
      <c r="CI168" s="1">
        <v>4015</v>
      </c>
      <c r="CJ168" s="1">
        <v>3994</v>
      </c>
      <c r="CK168" s="1">
        <v>8554151</v>
      </c>
      <c r="CL168" s="1">
        <v>1138290</v>
      </c>
      <c r="CM168" s="3">
        <v>486</v>
      </c>
      <c r="CO168" s="1">
        <v>31227</v>
      </c>
      <c r="CP168" s="1">
        <v>1.73</v>
      </c>
      <c r="CQ168" s="1">
        <v>2822.848965</v>
      </c>
      <c r="CR168" s="1">
        <v>22865</v>
      </c>
      <c r="CS168" s="1">
        <v>5539.151035</v>
      </c>
      <c r="CT168" s="1">
        <v>3489</v>
      </c>
      <c r="CU168" s="1">
        <v>41766</v>
      </c>
      <c r="CV168" s="1">
        <v>7683</v>
      </c>
      <c r="CW168" s="1">
        <v>142444</v>
      </c>
      <c r="CX168" s="1">
        <v>137687</v>
      </c>
      <c r="CY168" s="1">
        <v>147487</v>
      </c>
      <c r="CZ168" s="1">
        <v>144224</v>
      </c>
      <c r="DA168" s="1">
        <v>142552</v>
      </c>
      <c r="DB168" s="4">
        <v>50.66891141</v>
      </c>
      <c r="DC168" s="4">
        <v>36</v>
      </c>
      <c r="DD168" s="4">
        <v>36.2</v>
      </c>
      <c r="DF168" s="4">
        <v>32.7</v>
      </c>
      <c r="DG168" s="4">
        <v>63.5</v>
      </c>
      <c r="DH168" s="4">
        <f>IF(COUNT(DJ168,D168)=2,IFERROR(DJ168*100/D168,""),"")</f>
        <v>36</v>
      </c>
      <c r="DI168" s="1">
        <f>IF(COUNT(O168,DJ167)=2,O168*0.9+DJ167*0.015,"")</f>
        <v>259781</v>
      </c>
      <c r="DJ168" s="1">
        <f>IF(COUNT(DJ167,I168,O168,DL168,DI168)=5,DJ167+I168+O168-DL168-DI168,"")</f>
        <v>3489279</v>
      </c>
      <c r="DK168" s="1">
        <f>IF(COUNT(DK167,DI168,DM168,DR168)=4,DK167+DI168-DM168-DR168,"")</f>
        <v>6203162</v>
      </c>
      <c r="DL168" s="1">
        <f>IF(COUNT(DJ167,BZ168)=2,ROUND(DJ167*BZ168/1000,0),"")</f>
        <v>15072</v>
      </c>
      <c r="DM168" s="1">
        <v>9079.01479</v>
      </c>
      <c r="DO168" s="1">
        <v>80143.98521</v>
      </c>
      <c r="DR168" s="1">
        <f>IF(COUNT(DI167)=1,ROUND(DI167*0.2,0),"")</f>
        <v>80143.98521</v>
      </c>
      <c r="DS168" s="1">
        <f>IF(COUNT(DS167,DR168,BZ168)=3,INT(DS167+DR168-(DS167*BZ168/1000)),"")</f>
        <v>566214</v>
      </c>
      <c r="DU168" t="str">
        <v>http://lds.org/ensign/1997/05/statistical-report-1996?lang=eng</v>
      </c>
    </row>
    <row r="169">
      <c r="A169">
        <v>1997</v>
      </c>
      <c r="B169" t="str">
        <v>1997: Church stops reporting number of Child of record baptisms, switches to increase in children of record (generally newborns), except the data says they are still reporting baptisms under a different label</v>
      </c>
      <c r="C169" s="1">
        <f>A169</f>
        <v>1997</v>
      </c>
      <c r="D169" s="1">
        <v>10070524</v>
      </c>
      <c r="E169" s="1">
        <f>IF(COUNT(D169,D168)=2,(D169-D168),"")</f>
        <v>375975</v>
      </c>
      <c r="F169" s="2">
        <f>IFERROR(E169/D168,"")</f>
        <v>0.03878210322109878</v>
      </c>
      <c r="G169" s="2">
        <f>IFERROR((E169-E168)/E168,"")</f>
        <v>0.06312437968505674</v>
      </c>
      <c r="H169" s="2">
        <v>0.7218</v>
      </c>
      <c r="I169" s="1">
        <v>75214</v>
      </c>
      <c r="J169" s="1">
        <f>IF(COUNT(I161,M169)=2,I161*M169,"")</f>
        <v>68024.45304000001</v>
      </c>
      <c r="K169" s="2">
        <f>IFERROR((I169-I168)/I168,"")</f>
        <v>-0.03065498514033562</v>
      </c>
      <c r="L169" s="2">
        <f>IFERROR(J169/E169,"")</f>
        <v>0.18092812830640337</v>
      </c>
      <c r="M169" s="2">
        <f>IF(COUNT(M168)=1,M168-0.0002,"")</f>
        <v>0.7218</v>
      </c>
      <c r="N169" s="2">
        <f>IF(COUNT(I161,J169)=2,IFERROR((I161-J169)/I161,""),"")</f>
        <v>0.27819999999999995</v>
      </c>
      <c r="O169" s="1">
        <v>317798</v>
      </c>
      <c r="P169" s="2">
        <f>IFERROR((O169-O168)/O168,"")</f>
        <v>-0.01116106850039672</v>
      </c>
      <c r="Q169" s="1">
        <f>IF(COUNT(O169,J169)=2,(O169+J169),"")</f>
        <v>385822.45304</v>
      </c>
      <c r="R169" s="2">
        <v>-0.7372283591780165</v>
      </c>
      <c r="S169" s="1">
        <f>IF(COUNT(Q169,E169)=2,(Q169-E169),"")</f>
        <v>9847.453039999993</v>
      </c>
      <c r="T169" s="2">
        <f>IFERROR((U169-U168)/U168,"")</f>
        <v>0.0678718500887831</v>
      </c>
      <c r="U169" s="1">
        <v>56531</v>
      </c>
      <c r="V169" s="2">
        <f>IFERROR(U169/D169,"")</f>
        <v>0.005613511273097606</v>
      </c>
      <c r="W169" s="2">
        <f>IFERROR((X169-X168)/X168,"")</f>
        <v>-0.07400974057196937</v>
      </c>
      <c r="X169" s="3">
        <f>IFERROR(O169/U169,"")</f>
        <v>5.621658912808901</v>
      </c>
      <c r="Y169" s="3">
        <f>IFERROR(E169/U169,"")</f>
        <v>6.650775680600025</v>
      </c>
      <c r="Z169" s="3">
        <f>IFERROR(Q169/U169,"")</f>
        <v>6.824971308485609</v>
      </c>
      <c r="AB169" t="str">
        <v>Not Reported</v>
      </c>
      <c r="AC169" t="str">
        <v>Not Reported</v>
      </c>
      <c r="AD169" t="str">
        <v>Not Reported</v>
      </c>
      <c r="AE169" s="2">
        <f>IFERROR((AF169-AF168)/AF168,"")</f>
        <v>0.0678718500887831</v>
      </c>
      <c r="AF169" s="1">
        <f>IF(COUNT(U169,AB169)=2,U169+AB169,IF(COUNT(U169,AC169,AD169)=3,U169+AC169+AD169,IF(COUNT(U169)=1,U169,"")))</f>
        <v>56531</v>
      </c>
      <c r="AG169" s="2">
        <f>IFERROR((AH169-AH168)/AH168,"")</f>
        <v>0.05574912891986063</v>
      </c>
      <c r="AH169" s="1">
        <v>2424</v>
      </c>
      <c r="AJ169" s="2">
        <f>IFERROR((AK169-AK168)/AK168,"")</f>
        <v>-0.03278688524590164</v>
      </c>
      <c r="AK169" s="1">
        <v>649</v>
      </c>
      <c r="AM169" s="2">
        <f>IFERROR((AN169-AN168)/AN168,"")</f>
        <v>0.0029503743107712724</v>
      </c>
      <c r="AN169" s="3">
        <f>IF(COUNT(D169,AH169,AK169)=3,D169/(AH169+AK169),"")</f>
        <v>3277.0986007159127</v>
      </c>
      <c r="AO169" s="2">
        <f>IFERROR((AP169-AP168)/AP168,"")</f>
        <v>0.048537912274736486</v>
      </c>
      <c r="AP169" s="1">
        <v>24670</v>
      </c>
      <c r="AU169" s="3">
        <f>IFERROR(AP169/AH169,"")</f>
        <v>10.177392739273927</v>
      </c>
      <c r="AV169" s="1">
        <v>1.8130834512022638</v>
      </c>
      <c r="AW169" s="3">
        <f>IFERROR(D169/AP169,"")</f>
        <v>408.20932306445076</v>
      </c>
      <c r="AX169" s="1">
        <v>39.850971861210326</v>
      </c>
      <c r="BT169" s="1">
        <v>371884</v>
      </c>
      <c r="BV169" s="1">
        <v>393012</v>
      </c>
      <c r="BW169" s="1">
        <v>37214</v>
      </c>
      <c r="BX169" s="1">
        <v>93043.33333</v>
      </c>
      <c r="BY169" s="4">
        <v>20.5</v>
      </c>
      <c r="BZ169" s="4">
        <v>4.4</v>
      </c>
      <c r="CA169" s="1">
        <v>76.5</v>
      </c>
      <c r="CB169" s="5">
        <v>1.0205</v>
      </c>
      <c r="CC169" s="1">
        <v>3.14</v>
      </c>
      <c r="CD169" s="3">
        <v>0.5002</v>
      </c>
      <c r="CE169" s="1">
        <v>318</v>
      </c>
      <c r="CF169" s="1">
        <v>20776</v>
      </c>
      <c r="CG169" s="1">
        <v>8019</v>
      </c>
      <c r="CH169" s="1">
        <v>16678</v>
      </c>
      <c r="CI169" s="1">
        <v>4098</v>
      </c>
      <c r="CJ169" s="1">
        <v>3923</v>
      </c>
      <c r="CK169" s="1">
        <v>8953728</v>
      </c>
      <c r="CL169" s="1">
        <v>1118055</v>
      </c>
      <c r="CM169" s="3">
        <v>476</v>
      </c>
      <c r="CO169" s="1">
        <v>33726</v>
      </c>
      <c r="CP169" s="1">
        <v>1.73</v>
      </c>
      <c r="CQ169" s="1">
        <v>3000.287759</v>
      </c>
      <c r="CR169" s="1">
        <v>24734</v>
      </c>
      <c r="CS169" s="1">
        <v>5991.712241</v>
      </c>
      <c r="CT169" s="1">
        <v>3706</v>
      </c>
      <c r="CU169" s="1">
        <v>44613</v>
      </c>
      <c r="CV169" s="1">
        <v>8212</v>
      </c>
      <c r="CW169" s="1">
        <v>158809</v>
      </c>
      <c r="CX169" s="1">
        <v>146671</v>
      </c>
      <c r="CY169" s="1">
        <v>141914</v>
      </c>
      <c r="CZ169" s="1">
        <v>151714</v>
      </c>
      <c r="DA169" s="1">
        <v>148450</v>
      </c>
      <c r="DB169" s="4">
        <v>45.92843298</v>
      </c>
      <c r="DC169" s="4">
        <v>36.8</v>
      </c>
      <c r="DD169" s="4">
        <v>36.5</v>
      </c>
      <c r="DF169" s="4">
        <v>34</v>
      </c>
      <c r="DG169" s="4">
        <v>62.1</v>
      </c>
      <c r="DH169" s="4">
        <f>IF(COUNT(DJ169,D169)=2,IFERROR(DJ169*100/D169,""),"")</f>
        <v>36.8</v>
      </c>
      <c r="DI169" s="1">
        <f>IF(COUNT(O169,DJ168)=2,O169*0.9+DJ168*0.015,"")</f>
        <v>214917.3333</v>
      </c>
      <c r="DJ169" s="1">
        <f>IF(COUNT(DJ168,I169,O169,DL169,DI169)=5,DJ168+I169+O169-DL169-DI169,"")</f>
        <v>3706416</v>
      </c>
      <c r="DK169" s="1">
        <f>IF(COUNT(DK168,DI169,DM169,DR169)=4,DK168+DI169-DM169-DR169,"")</f>
        <v>6365367</v>
      </c>
      <c r="DL169" s="1">
        <f>IF(COUNT(DJ168,BZ169)=2,ROUND(DJ168*BZ169/1000,0),"")</f>
        <v>16001</v>
      </c>
      <c r="DM169" s="1">
        <v>9067.961004</v>
      </c>
      <c r="DO169" s="1">
        <v>43644.37233</v>
      </c>
      <c r="DR169" s="1">
        <f>IF(COUNT(DI168)=1,ROUND(DI168*0.2,0),"")</f>
        <v>43644.37233</v>
      </c>
      <c r="DS169" s="1">
        <f>IF(COUNT(DS168,DR169,BZ169)=3,INT(DS168+DR169-(DS168*BZ169/1000)),"")</f>
        <v>607367</v>
      </c>
      <c r="DU169" t="str">
        <v>http://lds.org/ensign/1998/05/statistical-report-1997?lang=eng</v>
      </c>
    </row>
    <row r="170">
      <c r="A170">
        <v>1998</v>
      </c>
      <c r="B170" t="str">
        <v>http://www.fullerconsideration.com/membershipmethodology.php</v>
      </c>
      <c r="C170" s="1">
        <f>A170</f>
        <v>1998</v>
      </c>
      <c r="D170" s="1">
        <v>10354241</v>
      </c>
      <c r="E170" s="1">
        <f>IF(COUNT(D170,D169)=2,(D170-D169),"")</f>
        <v>283717</v>
      </c>
      <c r="F170" s="2">
        <f>IFERROR(E170/D169,"")</f>
        <v>0.028173012645618042</v>
      </c>
      <c r="G170" s="2">
        <f>IFERROR((E170-E169)/E169,"")</f>
        <v>-0.24538333665802248</v>
      </c>
      <c r="H170" s="2">
        <v>0.7218</v>
      </c>
      <c r="I170" s="1">
        <v>76829</v>
      </c>
      <c r="J170" s="1">
        <f>IF(COUNT(I162,M170)=2,I162*M170,"")</f>
        <v>66307.57956</v>
      </c>
      <c r="K170" s="2">
        <f>IFERROR((I170-I169)/I169,"")</f>
        <v>0.02147206637062249</v>
      </c>
      <c r="L170" s="2">
        <f>IFERROR(J170/E170,"")</f>
        <v>0.23371028017355322</v>
      </c>
      <c r="M170" s="2">
        <f>IF(COUNT(M169)=1,M169-0.0002,"")</f>
        <v>0.7218</v>
      </c>
      <c r="N170" s="2">
        <f>IF(COUNT(I162,J170)=2,IFERROR((I162-J170)/I162,""),"")</f>
        <v>0.2782</v>
      </c>
      <c r="O170" s="1">
        <v>299134</v>
      </c>
      <c r="P170" s="2">
        <f>IFERROR((O170-O169)/O169,"")</f>
        <v>-0.05872912982460557</v>
      </c>
      <c r="Q170" s="1">
        <f>IF(COUNT(O170,J170)=2,(O170+J170),"")</f>
        <v>365441.57956</v>
      </c>
      <c r="R170" s="2">
        <v>7.299057556104887</v>
      </c>
      <c r="S170" s="1">
        <f>IF(COUNT(Q170,E170)=2,(Q170-E170),"")</f>
        <v>81724.57955999998</v>
      </c>
      <c r="T170" s="2">
        <f>IFERROR((U170-U169)/U169,"")</f>
        <v>0.023385399161522</v>
      </c>
      <c r="U170" s="1">
        <v>57853</v>
      </c>
      <c r="V170" s="2">
        <f>IFERROR(U170/D170,"")</f>
        <v>0.005587372362686941</v>
      </c>
      <c r="W170" s="2">
        <f>IFERROR((X170-X169)/X169,"")</f>
        <v>-0.080238128327222</v>
      </c>
      <c r="X170" s="3">
        <f>IFERROR(O170/U170,"")</f>
        <v>5.170587523551069</v>
      </c>
      <c r="Y170" s="3">
        <f>IFERROR(E170/U170,"")</f>
        <v>4.904101775188841</v>
      </c>
      <c r="Z170" s="3">
        <f>IFERROR(Q170/U170,"")</f>
        <v>6.316726523430073</v>
      </c>
      <c r="AB170" t="str">
        <v>Not Reported</v>
      </c>
      <c r="AC170" t="str">
        <v>Not Reported</v>
      </c>
      <c r="AD170" t="str">
        <v>Not Reported</v>
      </c>
      <c r="AE170" s="2">
        <f>IFERROR((AF170-AF169)/AF169,"")</f>
        <v>0.023385399161522</v>
      </c>
      <c r="AF170" s="1">
        <f>IF(COUNT(U170,AB170)=2,U170+AB170,IF(COUNT(U170,AC170,AD170)=3,U170+AC170+AD170,IF(COUNT(U170)=1,U170,"")))</f>
        <v>57853</v>
      </c>
      <c r="AG170" s="2">
        <f>IFERROR((AH170-AH169)/AH169,"")</f>
        <v>0.03341584158415842</v>
      </c>
      <c r="AH170" s="1">
        <v>2505</v>
      </c>
      <c r="AJ170" s="2">
        <f>IFERROR((AK170-AK169)/AK169,"")</f>
        <v>-0.02773497688751926</v>
      </c>
      <c r="AK170" s="1">
        <v>631</v>
      </c>
      <c r="AM170" s="2">
        <f>IFERROR((AN170-AN169)/AN169,"")</f>
        <v>0.007517751230862403</v>
      </c>
      <c r="AN170" s="3">
        <f>IF(COUNT(D170,AH170,AK170)=3,D170/(AH170+AK170),"")</f>
        <v>3301.735012755102</v>
      </c>
      <c r="AO170" s="2">
        <f>IFERROR((AP170-AP169)/AP169,"")</f>
        <v>0.03571139035265505</v>
      </c>
      <c r="AP170" s="1">
        <v>25551</v>
      </c>
      <c r="AU170" s="3">
        <f>IFERROR(AP170/AH170,"")</f>
        <v>10.2</v>
      </c>
      <c r="AV170" s="1">
        <v>1.7904761904761912</v>
      </c>
      <c r="AW170" s="3">
        <f>IFERROR(D170/AP170,"")</f>
        <v>405.2381902860945</v>
      </c>
      <c r="AX170" s="1">
        <v>36.87983908285406</v>
      </c>
      <c r="BT170" s="1">
        <v>377436</v>
      </c>
      <c r="BV170" s="1">
        <v>375963</v>
      </c>
      <c r="BW170" s="1">
        <v>35028</v>
      </c>
      <c r="BX170" s="1">
        <v>93907.77778</v>
      </c>
      <c r="BY170" s="4">
        <v>21.1</v>
      </c>
      <c r="BZ170" s="4">
        <v>4.4</v>
      </c>
      <c r="CA170" s="1">
        <v>76.65</v>
      </c>
      <c r="CB170" s="5">
        <v>1.0211</v>
      </c>
      <c r="CC170" s="1">
        <v>3.24</v>
      </c>
      <c r="CD170" s="3">
        <v>0.4998</v>
      </c>
      <c r="CE170" s="1">
        <v>331</v>
      </c>
      <c r="CF170" s="1">
        <v>21649</v>
      </c>
      <c r="CG170" s="1">
        <v>8364</v>
      </c>
      <c r="CH170" s="1">
        <v>17189</v>
      </c>
      <c r="CI170" s="1">
        <v>4460</v>
      </c>
      <c r="CJ170" s="1">
        <v>3904</v>
      </c>
      <c r="CK170" s="1">
        <v>9291808</v>
      </c>
      <c r="CL170" s="1">
        <v>1112640</v>
      </c>
      <c r="CM170" s="3">
        <v>477</v>
      </c>
      <c r="CO170" s="1">
        <v>33229</v>
      </c>
      <c r="CP170" s="1">
        <v>1.74</v>
      </c>
      <c r="CQ170" s="1">
        <v>3067.92806</v>
      </c>
      <c r="CR170" s="1">
        <v>24280</v>
      </c>
      <c r="CS170" s="1">
        <v>5881.07194</v>
      </c>
      <c r="CT170" s="1">
        <v>3818</v>
      </c>
      <c r="CU170" s="1">
        <v>45749</v>
      </c>
      <c r="CV170" s="1">
        <v>8286</v>
      </c>
      <c r="CW170" s="1">
        <v>150259</v>
      </c>
      <c r="CX170" s="1">
        <v>162788</v>
      </c>
      <c r="CY170" s="1">
        <v>150649</v>
      </c>
      <c r="CZ170" s="1">
        <v>145892</v>
      </c>
      <c r="DA170" s="1">
        <v>155692</v>
      </c>
      <c r="DB170" s="4">
        <v>43.47094523</v>
      </c>
      <c r="DC170" s="4">
        <v>36.7</v>
      </c>
      <c r="DD170" s="4">
        <v>36.4</v>
      </c>
      <c r="DF170" s="4">
        <v>31.9</v>
      </c>
      <c r="DG170" s="4">
        <v>61.9</v>
      </c>
      <c r="DH170" s="4">
        <f>IF(COUNT(DJ170,D170)=2,IFERROR(DJ170*100/D170,""),"")</f>
        <v>36.7</v>
      </c>
      <c r="DI170" s="1">
        <f>IF(COUNT(O170,DJ169)=2,O170*0.9+DJ169*0.015,"")</f>
        <v>299520.7778</v>
      </c>
      <c r="DJ170" s="1">
        <f>IF(COUNT(DJ169,I170,O170,DL170,DI170)=5,DJ169+I170+O170-DL170-DI170,"")</f>
        <v>3818432</v>
      </c>
      <c r="DK170" s="1">
        <f>IF(COUNT(DK169,DI170,DM170,DR170)=4,DK169+DI170-DM170-DR170,"")</f>
        <v>6586016</v>
      </c>
      <c r="DL170" s="1">
        <f>IF(COUNT(DJ169,BZ170)=2,ROUND(DJ169*BZ170/1000,0),"")</f>
        <v>16533</v>
      </c>
      <c r="DM170" s="1">
        <v>9241.932896</v>
      </c>
      <c r="DO170" s="1">
        <v>69629.84488</v>
      </c>
      <c r="DR170" s="1">
        <f>IF(COUNT(DI169)=1,ROUND(DI169*0.2,0),"")</f>
        <v>69629.84488</v>
      </c>
      <c r="DS170" s="1">
        <f>IF(COUNT(DS169,DR170,BZ170)=3,INT(DS169+DR170-(DS169*BZ170/1000)),"")</f>
        <v>674324</v>
      </c>
      <c r="DU170" t="str">
        <v>http://lds.org/ensign/1999/05/statistical-report-1998?lang=eng</v>
      </c>
    </row>
    <row r="171">
      <c r="A171">
        <v>1999</v>
      </c>
      <c r="B171" t="str">
        <v>1999: President Hinkley admonishes the church to double convert baptisms, and prophecies that it will happen with concerted effort. Baptisms have never reached the same level since.</v>
      </c>
      <c r="C171" s="1">
        <f>A171</f>
        <v>1999</v>
      </c>
      <c r="D171" s="1">
        <v>10752986</v>
      </c>
      <c r="E171" s="1">
        <f>IF(COUNT(D171,D170)=2,(D171-D170),"")</f>
        <v>398745</v>
      </c>
      <c r="F171" s="2">
        <f>IFERROR(E171/D170,"")</f>
        <v>0.03851030703264489</v>
      </c>
      <c r="G171" s="2">
        <f>IFERROR((E171-E170)/E170,"")</f>
        <v>0.40543217360961803</v>
      </c>
      <c r="H171" s="2">
        <v>0.7218</v>
      </c>
      <c r="I171" s="1">
        <v>84118</v>
      </c>
      <c r="J171" s="1">
        <f>IF(COUNT(I163,M171)=2,I163*M171,"")</f>
        <v>64590.70608</v>
      </c>
      <c r="K171" s="2">
        <f>IFERROR((I171-I170)/I170,"")</f>
        <v>0.09487302971534187</v>
      </c>
      <c r="L171" s="2">
        <f>IFERROR(J171/E171,"")</f>
        <v>0.16198499311590114</v>
      </c>
      <c r="M171" s="2">
        <f>IF(COUNT(M170)=1,M170-0.0002,"")</f>
        <v>0.7218</v>
      </c>
      <c r="N171" s="2">
        <f>IF(COUNT(I163,J171)=2,IFERROR((I163-J171)/I163,""),"")</f>
        <v>0.2782</v>
      </c>
      <c r="O171" s="1">
        <v>306171</v>
      </c>
      <c r="P171" s="2">
        <f>IFERROR((O171-O170)/O170,"")</f>
        <v>0.023524574271062467</v>
      </c>
      <c r="Q171" s="1">
        <f>IF(COUNT(O171,J171)=2,(O171+J171),"")</f>
        <v>370761.70608000003</v>
      </c>
      <c r="R171" s="2">
        <v>-1.3424097630194034</v>
      </c>
      <c r="S171" s="1">
        <f>IF(COUNT(Q171,E171)=2,(Q171-E171),"")</f>
        <v>-27983.293919999967</v>
      </c>
      <c r="T171" s="2">
        <f>IFERROR((U171-U170)/U170,"")</f>
        <v>0.012791039358373809</v>
      </c>
      <c r="U171" s="1">
        <v>58593</v>
      </c>
      <c r="V171" s="2">
        <f>IFERROR(U171/D171,"")</f>
        <v>0.005448998073651356</v>
      </c>
      <c r="W171" s="2">
        <f>IFERROR((X171-X170)/X170,"")</f>
        <v>0.01059797578727451</v>
      </c>
      <c r="X171" s="3">
        <f>IFERROR(O171/U171,"")</f>
        <v>5.225385284931647</v>
      </c>
      <c r="Y171" s="3">
        <f>IFERROR(E171/U171,"")</f>
        <v>6.805335108289386</v>
      </c>
      <c r="Z171" s="3">
        <f>IFERROR(Q171/U171,"")</f>
        <v>6.327747445599305</v>
      </c>
      <c r="AB171" t="str">
        <v>Not Reported</v>
      </c>
      <c r="AC171" t="str">
        <v>Not Reported</v>
      </c>
      <c r="AD171" t="str">
        <v>Not Reported</v>
      </c>
      <c r="AE171" s="2">
        <f>IFERROR((AF171-AF170)/AF170,"")</f>
        <v>0.012791039358373809</v>
      </c>
      <c r="AF171" s="1">
        <f>IF(COUNT(U171,AB171)=2,U171+AB171,IF(COUNT(U171,AC171,AD171)=3,U171+AC171+AD171,IF(COUNT(U171)=1,U171,"")))</f>
        <v>58593</v>
      </c>
      <c r="AG171" s="2">
        <f>IFERROR((AH171-AH170)/AH170,"")</f>
        <v>0.014770459081836327</v>
      </c>
      <c r="AH171" s="1">
        <v>2542</v>
      </c>
      <c r="AJ171" s="2">
        <f>IFERROR((AK171-AK170)/AK170,"")</f>
        <v>0.00792393026941363</v>
      </c>
      <c r="AK171" s="1">
        <v>636</v>
      </c>
      <c r="AM171" s="2">
        <f>IFERROR((AN171-AN170)/AN170,"")</f>
        <v>0.024785501212830213</v>
      </c>
      <c r="AN171" s="3">
        <f>IF(COUNT(D171,AH171,AK171)=3,D171/(AH171+AK171),"")</f>
        <v>3383.5701699181877</v>
      </c>
      <c r="AO171" s="2">
        <f>IFERROR((AP171-AP170)/AP170,"")</f>
        <v>0.009471253571288795</v>
      </c>
      <c r="AP171" s="1">
        <v>25793</v>
      </c>
      <c r="AU171" s="3">
        <f>IFERROR(AP171/AH171,"")</f>
        <v>10.146734854445318</v>
      </c>
      <c r="AV171" s="1">
        <v>1.843741336030872</v>
      </c>
      <c r="AW171" s="3">
        <f>IFERROR(D171/AP171,"")</f>
        <v>416.895514286822</v>
      </c>
      <c r="AX171" s="1">
        <v>48.53716308358156</v>
      </c>
      <c r="BT171" s="1">
        <v>373887</v>
      </c>
      <c r="BV171" s="1">
        <v>390289</v>
      </c>
      <c r="BW171" s="1">
        <v>35852</v>
      </c>
      <c r="BX171" s="1">
        <v>92275.55556</v>
      </c>
      <c r="BY171" s="4">
        <v>21.1</v>
      </c>
      <c r="BZ171" s="4">
        <v>4.4</v>
      </c>
      <c r="CA171" s="1">
        <v>77.5</v>
      </c>
      <c r="CB171" s="5">
        <v>1.0211</v>
      </c>
      <c r="CC171" s="1">
        <v>3.28</v>
      </c>
      <c r="CD171" s="3">
        <v>0.4993</v>
      </c>
      <c r="CE171" s="1">
        <v>333</v>
      </c>
      <c r="CF171" s="1">
        <v>21897</v>
      </c>
      <c r="CG171" s="1">
        <v>8094</v>
      </c>
      <c r="CH171" s="1">
        <v>17699</v>
      </c>
      <c r="CI171" s="1">
        <v>4198</v>
      </c>
      <c r="CJ171" s="1">
        <v>3896</v>
      </c>
      <c r="CK171" s="1">
        <v>9642624</v>
      </c>
      <c r="CL171" s="1">
        <v>1110360</v>
      </c>
      <c r="CM171" s="3">
        <v>485</v>
      </c>
      <c r="CO171" s="1">
        <v>33915</v>
      </c>
      <c r="CP171" s="1">
        <v>1.77</v>
      </c>
      <c r="CQ171" s="1">
        <v>3115.017985</v>
      </c>
      <c r="CR171" s="1">
        <v>24794</v>
      </c>
      <c r="CS171" s="1">
        <v>6005.982015</v>
      </c>
      <c r="CT171" s="1">
        <v>3882</v>
      </c>
      <c r="CU171" s="1">
        <v>46275</v>
      </c>
      <c r="CV171" s="1">
        <v>8436</v>
      </c>
      <c r="CW171" s="1">
        <v>137539</v>
      </c>
      <c r="CX171" s="1">
        <v>154332</v>
      </c>
      <c r="CY171" s="1">
        <v>166860</v>
      </c>
      <c r="CZ171" s="1">
        <v>154721</v>
      </c>
      <c r="DA171" s="1">
        <v>149964</v>
      </c>
      <c r="DB171" s="4">
        <v>41.34007453</v>
      </c>
      <c r="DC171" s="4">
        <v>36.1</v>
      </c>
      <c r="DD171" s="4">
        <v>35.6</v>
      </c>
      <c r="DF171" s="4">
        <v>32.4</v>
      </c>
      <c r="DG171" s="4">
        <v>60.9</v>
      </c>
      <c r="DH171" s="4">
        <f>IF(COUNT(DJ171,D171)=2,IFERROR(DJ171*100/D171,""),"")</f>
        <v>36.1</v>
      </c>
      <c r="DI171" s="1">
        <f>IF(COUNT(O171,DJ170)=2,O171*0.9+DJ170*0.015,"")</f>
        <v>354100.5556</v>
      </c>
      <c r="DJ171" s="1">
        <f>IF(COUNT(DJ170,I171,O171,DL171,DI171)=5,DJ170+I171+O171-DL171-DI171,"")</f>
        <v>3881827</v>
      </c>
      <c r="DK171" s="1">
        <f>IF(COUNT(DK170,DI171,DM171,DR171)=4,DK170+DI171-DM171-DR171,"")</f>
        <v>6871157</v>
      </c>
      <c r="DL171" s="1">
        <f>IF(COUNT(DJ170,BZ171)=2,ROUND(DJ170*BZ171/1000,0),"")</f>
        <v>16803</v>
      </c>
      <c r="DM171" s="1">
        <v>9399.945141</v>
      </c>
      <c r="DO171" s="1">
        <v>59559.61041</v>
      </c>
      <c r="DR171" s="1">
        <f>IF(COUNT(DI170)=1,ROUND(DI170*0.2,0),"")</f>
        <v>59559.61041</v>
      </c>
      <c r="DS171" s="1">
        <f>IF(COUNT(DS170,DR171,BZ171)=3,INT(DS170+DR171-(DS170*BZ171/1000)),"")</f>
        <v>730916</v>
      </c>
      <c r="DU171" t="str">
        <v>http://lds.org/ensign/2000/05/statistical-report-1999?lang=eng</v>
      </c>
    </row>
    <row r="172">
      <c r="A172">
        <v>2000</v>
      </c>
      <c r="B172" t="str">
        <v>http://www.lds.org/ensign/1999/05/find-the-lambs-feed-the-sheep?lang=eng</v>
      </c>
      <c r="C172" s="1">
        <f>A172</f>
        <v>2000</v>
      </c>
      <c r="D172" s="1">
        <v>11068861</v>
      </c>
      <c r="E172" s="1">
        <f>IF(COUNT(D172,D171)=2,(D172-D171),"")</f>
        <v>315875</v>
      </c>
      <c r="F172" s="2">
        <f>IFERROR(E172/D171,"")</f>
        <v>0.02937556135570157</v>
      </c>
      <c r="G172" s="2">
        <f>IFERROR((E172-E171)/E171,"")</f>
        <v>-0.20782705739256918</v>
      </c>
      <c r="H172" s="2">
        <v>0.7218</v>
      </c>
      <c r="I172" s="1">
        <v>81450</v>
      </c>
      <c r="J172" s="1">
        <f>IF(COUNT(I164,M172)=2,I164*M172,"")</f>
        <v>62873.8326</v>
      </c>
      <c r="K172" s="2">
        <f>IFERROR((I172-I171)/I171,"")</f>
        <v>-0.031717349437694664</v>
      </c>
      <c r="L172" s="2">
        <f>IFERROR(J172/E172,"")</f>
        <v>0.19904656145627225</v>
      </c>
      <c r="M172" s="2">
        <f>IF(COUNT(M171)=1,M171-0.0002,"")</f>
        <v>0.7218</v>
      </c>
      <c r="N172" s="2">
        <f>IF(COUNT(I164,J172)=2,IFERROR((I164-J172)/I164,""),"")</f>
        <v>0.2782</v>
      </c>
      <c r="O172" s="1">
        <v>273973</v>
      </c>
      <c r="P172" s="2">
        <f>IFERROR((O172-O171)/O171,"")</f>
        <v>-0.105163454409464</v>
      </c>
      <c r="Q172" s="1">
        <f>IF(COUNT(O172,J172)=2,(O172+J172),"")</f>
        <v>336846.8326</v>
      </c>
      <c r="R172" s="2">
        <v>-1.7494411722921306</v>
      </c>
      <c r="S172" s="1">
        <f>IF(COUNT(Q172,E172)=2,(Q172-E172),"")</f>
        <v>20971.832600000023</v>
      </c>
      <c r="T172" s="2">
        <f>IFERROR((U172-U171)/U171,"")</f>
        <v>0.03739354530404656</v>
      </c>
      <c r="U172" s="1">
        <v>60784</v>
      </c>
      <c r="V172" s="2">
        <f>IFERROR(U172/D172,"")</f>
        <v>0.005491441260306729</v>
      </c>
      <c r="W172" s="2">
        <f>IFERROR((X172-X171)/X171,"")</f>
        <v>-0.1374184371580305</v>
      </c>
      <c r="X172" s="3">
        <f>IFERROR(O172/U172,"")</f>
        <v>4.50732100552777</v>
      </c>
      <c r="Y172" s="3">
        <f>IFERROR(E172/U172,"")</f>
        <v>5.19668004738089</v>
      </c>
      <c r="Z172" s="3">
        <f>IFERROR(Q172/U172,"")</f>
        <v>5.541702299947355</v>
      </c>
      <c r="AB172" t="str">
        <v>Not Reported</v>
      </c>
      <c r="AC172" t="str">
        <v>Not Reported</v>
      </c>
      <c r="AD172" t="str">
        <v>Not Reported</v>
      </c>
      <c r="AE172" s="2">
        <f>IFERROR((AF172-AF171)/AF171,"")</f>
        <v>0.03739354530404656</v>
      </c>
      <c r="AF172" s="1">
        <f>IF(COUNT(U172,AB172)=2,U172+AB172,IF(COUNT(U172,AC172,AD172)=3,U172+AC172+AD172,IF(COUNT(U172)=1,U172,"")))</f>
        <v>60784</v>
      </c>
      <c r="AG172" s="2">
        <f>IFERROR((AH172-AH171)/AH171,"")</f>
        <v>0.015342250196695516</v>
      </c>
      <c r="AH172" s="1">
        <v>2581</v>
      </c>
      <c r="AJ172" s="2">
        <f>IFERROR((AK172-AK171)/AK171,"")</f>
        <v>-0.02358490566037736</v>
      </c>
      <c r="AK172" s="1">
        <v>621</v>
      </c>
      <c r="AM172" s="2">
        <f>IFERROR((AN172-AN171)/AN171,"")</f>
        <v>0.02166006682961254</v>
      </c>
      <c r="AN172" s="3">
        <f>IF(COUNT(D172,AH172,AK172)=3,D172/(AH172+AK172),"")</f>
        <v>3456.858525921299</v>
      </c>
      <c r="AO172" s="2">
        <f>IFERROR((AP172-AP171)/AP171,"")</f>
        <v>0.004729965494514016</v>
      </c>
      <c r="AP172" s="1">
        <v>25915</v>
      </c>
      <c r="AU172" s="3">
        <f>IFERROR(AP172/AH172,"")</f>
        <v>10.040681906237893</v>
      </c>
      <c r="AV172" s="1">
        <v>1.9497942842382976</v>
      </c>
      <c r="AW172" s="3">
        <f>IFERROR(D172/AP172,"")</f>
        <v>427.12178275130236</v>
      </c>
      <c r="AX172" s="1">
        <v>58.76343154806193</v>
      </c>
      <c r="BT172" s="1">
        <v>381758</v>
      </c>
      <c r="BV172" s="1">
        <v>355423</v>
      </c>
      <c r="BW172" s="1">
        <v>32082</v>
      </c>
      <c r="BX172" s="1">
        <v>95532</v>
      </c>
      <c r="BY172" s="4">
        <v>21.1</v>
      </c>
      <c r="BZ172" s="4">
        <v>4.3</v>
      </c>
      <c r="CA172" s="1">
        <v>78.4</v>
      </c>
      <c r="CB172" s="5">
        <v>1.0211</v>
      </c>
      <c r="CC172" s="1">
        <v>3.32</v>
      </c>
      <c r="CD172" s="3">
        <v>0.4989</v>
      </c>
      <c r="CE172" s="1">
        <v>334</v>
      </c>
      <c r="CF172" s="1">
        <v>22071</v>
      </c>
      <c r="CG172" s="1">
        <v>7921</v>
      </c>
      <c r="CH172" s="1">
        <v>17994</v>
      </c>
      <c r="CI172" s="1">
        <v>4077</v>
      </c>
      <c r="CJ172" s="1">
        <v>3844</v>
      </c>
      <c r="CK172" s="1">
        <v>9973321</v>
      </c>
      <c r="CL172" s="1">
        <v>1095540</v>
      </c>
      <c r="CM172" s="3">
        <v>496</v>
      </c>
      <c r="CO172" s="1">
        <v>34503</v>
      </c>
      <c r="CP172" s="1">
        <v>1.76</v>
      </c>
      <c r="CQ172" s="1">
        <v>3128.245504</v>
      </c>
      <c r="CR172" s="1">
        <v>25257</v>
      </c>
      <c r="CS172" s="1">
        <v>6117.754496</v>
      </c>
      <c r="CT172" s="1">
        <v>3907</v>
      </c>
      <c r="CU172" s="1">
        <v>48110</v>
      </c>
      <c r="CV172" s="1">
        <v>8767</v>
      </c>
      <c r="CW172" s="1">
        <v>135180</v>
      </c>
      <c r="CX172" s="1">
        <v>141183</v>
      </c>
      <c r="CY172" s="1">
        <v>157975</v>
      </c>
      <c r="CZ172" s="1">
        <v>170504</v>
      </c>
      <c r="DA172" s="1">
        <v>158365</v>
      </c>
      <c r="DB172" s="4">
        <v>41.49587662</v>
      </c>
      <c r="DC172" s="4">
        <v>35.3</v>
      </c>
      <c r="DD172" s="4">
        <v>34.9</v>
      </c>
      <c r="DF172" s="4">
        <v>32.7</v>
      </c>
      <c r="DG172" s="4">
        <v>63.1</v>
      </c>
      <c r="DH172" s="4">
        <f>IF(COUNT(DJ172,D172)=2,IFERROR(DJ172*100/D172,""),"")</f>
        <v>35.3</v>
      </c>
      <c r="DI172" s="1">
        <f>IF(COUNT(O172,DJ171)=2,O172*0.9+DJ171*0.015,"")</f>
        <v>359544</v>
      </c>
      <c r="DJ172" s="1">
        <f>IF(COUNT(DJ171,I172,O172,DL172,DI172)=5,DJ171+I172+O172-DL172-DI172,"")</f>
        <v>3907308</v>
      </c>
      <c r="DK172" s="1">
        <f>IF(COUNT(DK171,DI172,DM172,DR172)=4,DK171+DI172-DM172-DR172,"")</f>
        <v>7161553</v>
      </c>
      <c r="DL172" s="1">
        <f>IF(COUNT(DJ171,BZ172)=2,ROUND(DJ171*BZ172/1000,0),"")</f>
        <v>16562</v>
      </c>
      <c r="DM172" s="1">
        <v>9564.958468</v>
      </c>
      <c r="DO172" s="1">
        <v>59583.04153</v>
      </c>
      <c r="DR172" s="1">
        <f>IF(COUNT(DI171)=1,ROUND(DI171*0.2,0),"")</f>
        <v>59583.04153</v>
      </c>
      <c r="DS172" s="1">
        <f>IF(COUNT(DS171,DR172,BZ172)=3,INT(DS171+DR172-(DS171*BZ172/1000)),"")</f>
        <v>787356</v>
      </c>
      <c r="DU172" t="str">
        <v>http://lds.org/ensign/2001/05/statistical-report-2000?lang=eng</v>
      </c>
    </row>
    <row r="173">
      <c r="A173">
        <v>2001</v>
      </c>
      <c r="B173" t="str">
        <v/>
      </c>
      <c r="C173" s="1">
        <f>A173</f>
        <v>2001</v>
      </c>
      <c r="D173" s="1">
        <v>11394522</v>
      </c>
      <c r="E173" s="1">
        <f>IF(COUNT(D173,D172)=2,(D173-D172),"")</f>
        <v>325661</v>
      </c>
      <c r="F173" s="2">
        <f>IFERROR(E173/D172,"")</f>
        <v>0.02942136503475832</v>
      </c>
      <c r="G173" s="2">
        <f>IFERROR((E173-E172)/E172,"")</f>
        <v>0.03098060941828255</v>
      </c>
      <c r="H173" s="2">
        <v>0.7216</v>
      </c>
      <c r="I173" s="1">
        <v>69522</v>
      </c>
      <c r="J173" s="1">
        <f>IF(COUNT(I165,M173)=2,I165*M173,"")</f>
        <v>61156.95911999999</v>
      </c>
      <c r="K173" s="2">
        <f>IFERROR((I173-I172)/I172,"")</f>
        <v>-0.14644567219152854</v>
      </c>
      <c r="L173" s="2">
        <f>IFERROR(J173/E173,"")</f>
        <v>0.18779331611706648</v>
      </c>
      <c r="M173" s="2">
        <f>IF(COUNT(M172)=1,M172-0.0002,"")</f>
        <v>0.7218</v>
      </c>
      <c r="N173" s="2">
        <f>IF(COUNT(I165,J173)=2,IFERROR((I165-J173)/I165,""),"")</f>
        <v>0.27820000000000006</v>
      </c>
      <c r="O173" s="1">
        <v>292612</v>
      </c>
      <c r="P173" s="2">
        <f>IFERROR((O173-O172)/O172,"")</f>
        <v>0.06803225135323554</v>
      </c>
      <c r="Q173" s="1">
        <f>IF(COUNT(O173,J173)=2,(O173+J173),"")</f>
        <v>353768.95912</v>
      </c>
      <c r="R173" s="2">
        <v>0.3402719569676511</v>
      </c>
      <c r="S173" s="1">
        <f>IF(COUNT(Q173,E173)=2,(Q173-E173),"")</f>
        <v>28107.959120000014</v>
      </c>
      <c r="T173" s="2">
        <f>IFERROR((U173-U172)/U172,"")</f>
        <v>0.001085812055804159</v>
      </c>
      <c r="U173" s="1">
        <v>60850</v>
      </c>
      <c r="V173" s="2">
        <f>IFERROR(U173/D173,"")</f>
        <v>0.005340285445936214</v>
      </c>
      <c r="W173" s="2">
        <f>IFERROR((X173-X172)/X172,"")</f>
        <v>0.0668738268899765</v>
      </c>
      <c r="X173" s="3">
        <f>IFERROR(O173/U173,"")</f>
        <v>4.808742810188989</v>
      </c>
      <c r="Y173" s="3">
        <f>IFERROR(E173/U173,"")</f>
        <v>5.3518652423993425</v>
      </c>
      <c r="Z173" s="3">
        <f>IFERROR(Q173/U173,"")</f>
        <v>5.81378733147083</v>
      </c>
      <c r="AB173" t="str">
        <v>Not Reported</v>
      </c>
      <c r="AC173" t="str">
        <v>Not Reported</v>
      </c>
      <c r="AD173" t="str">
        <v>Not Reported</v>
      </c>
      <c r="AE173" s="2">
        <f>IFERROR((AF173-AF172)/AF172,"")</f>
        <v>0.001085812055804159</v>
      </c>
      <c r="AF173" s="1">
        <f>IF(COUNT(U173,AB173)=2,U173+AB173,IF(COUNT(U173,AC173,AD173)=3,U173+AC173+AD173,IF(COUNT(U173)=1,U173,"")))</f>
        <v>60850</v>
      </c>
      <c r="AG173" s="2">
        <f>IFERROR((AH173-AH172)/AH172,"")</f>
        <v>0.010073614877954282</v>
      </c>
      <c r="AH173" s="1">
        <v>2607</v>
      </c>
      <c r="AJ173" s="2">
        <f>IFERROR((AK173-AK172)/AK172,"")</f>
        <v>-0.004830917874396135</v>
      </c>
      <c r="AK173" s="1">
        <v>618</v>
      </c>
      <c r="AM173" s="2">
        <f>IFERROR((AN173-AN172)/AN172,"")</f>
        <v>0.022079755299626767</v>
      </c>
      <c r="AN173" s="3">
        <f>IF(COUNT(D173,AH173,AK173)=3,D173/(AH173+AK173),"")</f>
        <v>3533.18511627907</v>
      </c>
      <c r="AO173" s="2">
        <f>IFERROR((AP173-AP172)/AP172,"")</f>
        <v>0.006521319699016014</v>
      </c>
      <c r="AP173" s="1">
        <v>26084</v>
      </c>
      <c r="AU173" s="3">
        <f>IFERROR(AP173/AH173,"")</f>
        <v>10.005370157268892</v>
      </c>
      <c r="AV173" s="1">
        <v>1.9851060332072983</v>
      </c>
      <c r="AW173" s="3">
        <f>IFERROR(D173/AP173,"")</f>
        <v>436.8395184787609</v>
      </c>
      <c r="AX173" s="1">
        <v>68.48116727552048</v>
      </c>
      <c r="BT173" s="1">
        <v>380386</v>
      </c>
      <c r="BV173" s="1">
        <v>362134</v>
      </c>
      <c r="BW173" s="1">
        <v>34264</v>
      </c>
      <c r="BX173" s="1">
        <v>92836</v>
      </c>
      <c r="BY173" s="4">
        <v>21</v>
      </c>
      <c r="BZ173" s="4">
        <v>4.2</v>
      </c>
      <c r="CA173" s="1">
        <v>79.3</v>
      </c>
      <c r="CB173" s="5">
        <v>1.021</v>
      </c>
      <c r="CC173" s="1">
        <v>3.34</v>
      </c>
      <c r="CD173" s="3">
        <v>0.4988</v>
      </c>
      <c r="CE173" s="1">
        <v>333</v>
      </c>
      <c r="CF173" s="1">
        <v>22249</v>
      </c>
      <c r="CG173" s="1">
        <v>7879</v>
      </c>
      <c r="CH173" s="1">
        <v>18205</v>
      </c>
      <c r="CI173" s="1">
        <v>4044</v>
      </c>
      <c r="CJ173" s="1">
        <v>3835</v>
      </c>
      <c r="CK173" s="1">
        <v>10301543</v>
      </c>
      <c r="CL173" s="1">
        <v>1092975</v>
      </c>
      <c r="CM173" s="3">
        <v>507</v>
      </c>
      <c r="CO173" s="1">
        <v>34684</v>
      </c>
      <c r="CP173" s="1">
        <v>1.73</v>
      </c>
      <c r="CQ173" s="1">
        <v>3148.938624</v>
      </c>
      <c r="CR173" s="1">
        <v>25386</v>
      </c>
      <c r="CS173" s="1">
        <v>6149.061376</v>
      </c>
      <c r="CT173" s="1">
        <v>3931</v>
      </c>
      <c r="CU173" s="1">
        <v>48162</v>
      </c>
      <c r="CV173" s="1">
        <v>8757</v>
      </c>
      <c r="CW173" s="1">
        <v>132412</v>
      </c>
      <c r="CX173" s="1">
        <v>139072</v>
      </c>
      <c r="CY173" s="1">
        <v>145075</v>
      </c>
      <c r="CZ173" s="1">
        <v>161867</v>
      </c>
      <c r="DA173" s="1">
        <v>174396</v>
      </c>
      <c r="DB173" s="4">
        <v>39.35972326</v>
      </c>
      <c r="DC173" s="4">
        <v>34.5</v>
      </c>
      <c r="DD173" s="4">
        <v>34.2</v>
      </c>
      <c r="DF173" s="4">
        <v>30.4</v>
      </c>
      <c r="DG173" s="4">
        <v>65.8</v>
      </c>
      <c r="DH173" s="4">
        <f>IF(COUNT(DJ173,D173)=2,IFERROR(DJ173*100/D173,""),"")</f>
        <v>34.5</v>
      </c>
      <c r="DI173" s="1">
        <f>IF(COUNT(O173,DJ172)=2,O173*0.9+DJ172*0.015,"")</f>
        <v>379636</v>
      </c>
      <c r="DJ173" s="1">
        <f>IF(COUNT(DJ172,I173,O173,DL173,DI173)=5,DJ172+I173+O173-DL173-DI173,"")</f>
        <v>3931109</v>
      </c>
      <c r="DK173" s="1">
        <f>IF(COUNT(DK172,DI173,DM173,DR173)=4,DK172+DI173-DM173-DR173,"")</f>
        <v>7463409</v>
      </c>
      <c r="DL173" s="1">
        <f>IF(COUNT(DJ172,BZ173)=2,ROUND(DJ172*BZ173/1000,0),"")</f>
        <v>16275</v>
      </c>
      <c r="DM173" s="1">
        <v>9919.514086</v>
      </c>
      <c r="DO173" s="1">
        <v>67860.48591</v>
      </c>
      <c r="DR173" s="1">
        <f>IF(COUNT(DI172)=1,ROUND(DI172*0.2,0),"")</f>
        <v>67860.48591</v>
      </c>
      <c r="DS173" s="1">
        <f>IF(COUNT(DS172,DR173,BZ173)=3,INT(DS172+DR173-(DS172*BZ173/1000)),"")</f>
        <v>851909</v>
      </c>
      <c r="DU173" t="str">
        <v>http://lds.org/ensign/2002/05/statistical-report-2001?lang=eng</v>
      </c>
    </row>
    <row r="174">
      <c r="A174">
        <v>2002</v>
      </c>
      <c r="B174" t="str">
        <v>2002, October General Conference: Apostle M. Russell Ballard announces "Raising the Bar" for Missionary Service. Causes reduction in missionaries serving and in # of converts. (See Columns F and AB)</v>
      </c>
      <c r="C174" s="1">
        <f>A174</f>
        <v>2002</v>
      </c>
      <c r="D174" s="1">
        <v>11721548</v>
      </c>
      <c r="E174" s="1">
        <f>IF(COUNT(D174,D173)=2,(D174-D173),"")</f>
        <v>327026</v>
      </c>
      <c r="F174" s="2">
        <f>IFERROR(E174/D173,"")</f>
        <v>0.028700282469067154</v>
      </c>
      <c r="G174" s="2">
        <f>IFERROR((E174-E173)/E173,"")</f>
        <v>0.004191475184317435</v>
      </c>
      <c r="H174" s="2">
        <v>0.7214</v>
      </c>
      <c r="I174" s="1">
        <v>81132</v>
      </c>
      <c r="J174" s="1">
        <f>IF(COUNT(I166,M174)=2,I166*M174,"")</f>
        <v>59440.085640000005</v>
      </c>
      <c r="K174" s="2">
        <f>IFERROR((I174-I173)/I173,"")</f>
        <v>0.1669974971951325</v>
      </c>
      <c r="L174" s="2">
        <f>IFERROR(J174/E174,"")</f>
        <v>0.18175951037532184</v>
      </c>
      <c r="M174" s="2">
        <f>IF(COUNT(M173)=1,M173-0.0002,"")</f>
        <v>0.7218</v>
      </c>
      <c r="N174" s="2">
        <f>IF(COUNT(I166,J174)=2,IFERROR((I166-J174)/I166,""),"")</f>
        <v>0.27819999999999995</v>
      </c>
      <c r="O174" s="1">
        <v>283138</v>
      </c>
      <c r="P174" s="2">
        <f>IFERROR((O174-O173)/O173,"")</f>
        <v>-0.03237734611020737</v>
      </c>
      <c r="Q174" s="1">
        <f>IF(COUNT(O174,J174)=2,(O174+J174),"")</f>
        <v>342578.08564</v>
      </c>
      <c r="R174" s="2">
        <v>-0.44670171272114767</v>
      </c>
      <c r="S174" s="1">
        <f>IF(COUNT(Q174,E174)=2,(Q174-E174),"")</f>
        <v>15552.085640000005</v>
      </c>
      <c r="T174" s="2">
        <f>IFERROR((U174-U173)/U173,"")</f>
        <v>0.01294987674609696</v>
      </c>
      <c r="U174" s="1">
        <v>61638</v>
      </c>
      <c r="V174" s="2">
        <f>IFERROR(U174/D174,"")</f>
        <v>0.0052585204616318595</v>
      </c>
      <c r="W174" s="2">
        <f>IFERROR((X174-X173)/X173,"")</f>
        <v>-0.044747745072943865</v>
      </c>
      <c r="X174" s="3">
        <f>IFERROR(O174/U174,"")</f>
        <v>4.593562412797301</v>
      </c>
      <c r="Y174" s="3">
        <f>IFERROR(E174/U174,"")</f>
        <v>5.305590707031377</v>
      </c>
      <c r="Z174" s="3">
        <f>IFERROR(Q174/U174,"")</f>
        <v>5.557903981959181</v>
      </c>
      <c r="AB174" t="str">
        <v>Not Reported</v>
      </c>
      <c r="AC174" t="str">
        <v>Not Reported</v>
      </c>
      <c r="AD174" t="str">
        <v>Not Reported</v>
      </c>
      <c r="AE174" s="2">
        <f>IFERROR((AF174-AF173)/AF173,"")</f>
        <v>0.01294987674609696</v>
      </c>
      <c r="AF174" s="1">
        <f>IF(COUNT(U174,AB174)=2,U174+AB174,IF(COUNT(U174,AC174,AD174)=3,U174+AC174+AD174,IF(COUNT(U174)=1,U174,"")))</f>
        <v>61638</v>
      </c>
      <c r="AG174" s="2">
        <f>IFERROR((AH174-AH173)/AH173,"")</f>
        <v>-0.0019179133103183737</v>
      </c>
      <c r="AH174" s="1">
        <v>2602</v>
      </c>
      <c r="AJ174" s="2">
        <f>IFERROR((AK174-AK173)/AK173,"")</f>
        <v>0.0372168284789644</v>
      </c>
      <c r="AK174" s="1">
        <v>641</v>
      </c>
      <c r="AM174" s="2">
        <f>IFERROR((AN174-AN173)/AN173,"")</f>
        <v>0.022990567672754036</v>
      </c>
      <c r="AN174" s="3">
        <f>IF(COUNT(D174,AH174,AK174)=3,D174/(AH174+AK174),"")</f>
        <v>3614.415047795251</v>
      </c>
      <c r="AO174" s="2">
        <f>IFERROR((AP174-AP173)/AP173,"")</f>
        <v>0.0022619230179420336</v>
      </c>
      <c r="AP174" s="1">
        <v>26143</v>
      </c>
      <c r="AU174" s="3">
        <f>IFERROR(AP174/AH174,"")</f>
        <v>10.04727132974635</v>
      </c>
      <c r="AV174" s="1">
        <v>1.9432048607298409</v>
      </c>
      <c r="AW174" s="3">
        <f>IFERROR(D174/AP174,"")</f>
        <v>448.36277397391274</v>
      </c>
      <c r="AX174" s="1">
        <v>80.0044227706723</v>
      </c>
      <c r="BT174" s="1">
        <v>375674</v>
      </c>
      <c r="BV174" s="1">
        <v>364270</v>
      </c>
      <c r="BW174" s="1">
        <v>33155</v>
      </c>
      <c r="BX174" s="1">
        <v>93431</v>
      </c>
      <c r="BY174" s="4">
        <v>21.1</v>
      </c>
      <c r="BZ174" s="4">
        <v>4.3</v>
      </c>
      <c r="CA174" s="1">
        <v>80.2</v>
      </c>
      <c r="CB174" s="5">
        <v>1.0211</v>
      </c>
      <c r="CC174" s="1">
        <v>3.39</v>
      </c>
      <c r="CD174" s="3">
        <v>0.4987</v>
      </c>
      <c r="CE174" s="1">
        <v>335</v>
      </c>
      <c r="CF174" s="1">
        <v>22231</v>
      </c>
      <c r="CG174" s="1">
        <v>7858</v>
      </c>
      <c r="CH174" s="1">
        <v>18285</v>
      </c>
      <c r="CI174" s="1">
        <v>3946</v>
      </c>
      <c r="CJ174" s="1">
        <v>3912</v>
      </c>
      <c r="CK174" s="1">
        <v>10606628</v>
      </c>
      <c r="CL174" s="1">
        <v>1114920</v>
      </c>
      <c r="CM174" s="3">
        <v>522</v>
      </c>
      <c r="CO174" s="1">
        <v>36196</v>
      </c>
      <c r="CP174" s="1">
        <v>1.71</v>
      </c>
      <c r="CQ174" s="1">
        <v>3139.765344</v>
      </c>
      <c r="CR174" s="1">
        <v>26610</v>
      </c>
      <c r="CS174" s="1">
        <v>6446.234656</v>
      </c>
      <c r="CT174" s="1">
        <v>3927</v>
      </c>
      <c r="CU174" s="1">
        <v>48779</v>
      </c>
      <c r="CV174" s="1">
        <v>8932</v>
      </c>
      <c r="CW174" s="1">
        <v>138119</v>
      </c>
      <c r="CX174" s="1">
        <v>136178</v>
      </c>
      <c r="CY174" s="1">
        <v>142838</v>
      </c>
      <c r="CZ174" s="1">
        <v>148841</v>
      </c>
      <c r="DA174" s="1">
        <v>165633</v>
      </c>
      <c r="DB174" s="4">
        <v>38.31109912</v>
      </c>
      <c r="DC174" s="4">
        <v>33.5</v>
      </c>
      <c r="DD174" s="4">
        <v>33.1</v>
      </c>
      <c r="DF174" s="4">
        <v>31.2</v>
      </c>
      <c r="DG174" s="4">
        <v>66.4</v>
      </c>
      <c r="DH174" s="4">
        <f>IF(COUNT(DJ174,D174)=2,IFERROR(DJ174*100/D174,""),"")</f>
        <v>33.5</v>
      </c>
      <c r="DI174" s="1">
        <f>IF(COUNT(O174,DJ173)=2,O174*0.9+DJ173*0.015,"")</f>
        <v>397465</v>
      </c>
      <c r="DJ174" s="1">
        <f>IF(COUNT(DJ173,I174,O174,DL174,DI174)=5,DJ173+I174+O174-DL174-DI174,"")</f>
        <v>3926719</v>
      </c>
      <c r="DK174" s="1">
        <f>IF(COUNT(DK173,DI174,DM174,DR174)=4,DK173+DI174-DM174-DR174,"")</f>
        <v>7794829</v>
      </c>
      <c r="DL174" s="1">
        <f>IF(COUNT(DJ173,BZ174)=2,ROUND(DJ173*BZ174/1000,0),"")</f>
        <v>16649</v>
      </c>
      <c r="DM174" s="1">
        <v>10348.87212</v>
      </c>
      <c r="DO174" s="1">
        <v>55696.12788</v>
      </c>
      <c r="DR174" s="1">
        <f>IF(COUNT(DI173)=1,ROUND(DI173*0.2,0),"")</f>
        <v>55696.12788</v>
      </c>
      <c r="DS174" s="1">
        <f>IF(COUNT(DS173,DR174,BZ174)=3,INT(DS173+DR174-(DS173*BZ174/1000)),"")</f>
        <v>903941</v>
      </c>
      <c r="DU174" t="str">
        <v>http://lds.org/ensign/2003/05/statistical-report-2002?lang=eng</v>
      </c>
    </row>
    <row r="175">
      <c r="A175">
        <v>2003</v>
      </c>
      <c r="B175" t="str">
        <v>http://www.sltrib.com/ci_2890646</v>
      </c>
      <c r="C175" s="1">
        <f>A175</f>
        <v>2003</v>
      </c>
      <c r="D175" s="1">
        <v>11985254</v>
      </c>
      <c r="E175" s="1">
        <f>IF(COUNT(D175,D174)=2,(D175-D174),"")</f>
        <v>263706</v>
      </c>
      <c r="F175" s="2">
        <f>IFERROR(E175/D174,"")</f>
        <v>0.02249754042725415</v>
      </c>
      <c r="G175" s="2">
        <f>IFERROR((E175-E174)/E174,"")</f>
        <v>-0.19362374857045006</v>
      </c>
      <c r="H175" s="2">
        <v>0.7212</v>
      </c>
      <c r="I175" s="1">
        <v>99457</v>
      </c>
      <c r="J175" s="1">
        <f>IF(COUNT(I167,M175)=2,I167*M175,"")</f>
        <v>57723.212159999995</v>
      </c>
      <c r="K175" s="2">
        <f>IFERROR((I175-I174)/I174,"")</f>
        <v>0.22586648917812946</v>
      </c>
      <c r="L175" s="2">
        <f>IFERROR(J175/E175,"")</f>
        <v>0.21889229733111873</v>
      </c>
      <c r="M175" s="2">
        <f>IF(COUNT(M174)=1,M174-0.0002,"")</f>
        <v>0.7218</v>
      </c>
      <c r="N175" s="2">
        <f>IF(COUNT(I167,J175)=2,IFERROR((I167-J175)/I167,""),"")</f>
        <v>0.2782</v>
      </c>
      <c r="O175" s="1">
        <v>242923</v>
      </c>
      <c r="P175" s="2">
        <f>IFERROR((O175-O174)/O174,"")</f>
        <v>-0.14203321348600328</v>
      </c>
      <c r="Q175" s="1">
        <f>IF(COUNT(O175,J175)=2,(O175+J175),"")</f>
        <v>300646.21216</v>
      </c>
      <c r="R175" s="2">
        <v>1.3752577638197718</v>
      </c>
      <c r="S175" s="1">
        <f>IF(COUNT(Q175,E175)=2,(Q175-E175),"")</f>
        <v>36940.212159999995</v>
      </c>
      <c r="T175" s="2">
        <f>IFERROR((U175-U174)/U174,"")</f>
        <v>-0.08762451734319737</v>
      </c>
      <c r="U175" s="1">
        <v>56237</v>
      </c>
      <c r="V175" s="2">
        <f>IFERROR(U175/D175,"")</f>
        <v>0.004692182577023399</v>
      </c>
      <c r="W175" s="2">
        <f>IFERROR((X175-X174)/X174,"")</f>
        <v>-0.059634105888476965</v>
      </c>
      <c r="X175" s="3">
        <f>IFERROR(O175/U175,"")</f>
        <v>4.319629425467219</v>
      </c>
      <c r="Y175" s="3">
        <f>IFERROR(E175/U175,"")</f>
        <v>4.689190390668066</v>
      </c>
      <c r="Z175" s="3">
        <f>IFERROR(Q175/U175,"")</f>
        <v>5.346057082703558</v>
      </c>
      <c r="AB175" t="str">
        <v>Not Reported</v>
      </c>
      <c r="AC175" t="str">
        <v>Not Reported</v>
      </c>
      <c r="AD175" t="str">
        <v>Not Reported</v>
      </c>
      <c r="AE175" s="2">
        <f>IFERROR((AF175-AF174)/AF174,"")</f>
        <v>-0.08762451734319737</v>
      </c>
      <c r="AF175" s="1">
        <f>IF(COUNT(U175,AB175)=2,U175+AB175,IF(COUNT(U175,AC175,AD175)=3,U175+AC175+AD175,IF(COUNT(U175)=1,U175,"")))</f>
        <v>56237</v>
      </c>
      <c r="AG175" s="2">
        <f>IFERROR((AH175-AH174)/AH174,"")</f>
        <v>0.008455034588777863</v>
      </c>
      <c r="AH175" s="1">
        <v>2624</v>
      </c>
      <c r="AJ175" s="2">
        <f>IFERROR((AK175-AK174)/AK174,"")</f>
        <v>0.0046801872074883</v>
      </c>
      <c r="AK175" s="1">
        <v>644</v>
      </c>
      <c r="AM175" s="2">
        <f>IFERROR((AN175-AN174)/AN174,"")</f>
        <v>0.014675496819334607</v>
      </c>
      <c r="AN175" s="3">
        <f>IF(COUNT(D175,AH175,AK175)=3,D175/(AH175+AK175),"")</f>
        <v>3667.4583843329256</v>
      </c>
      <c r="AO175" s="2">
        <f>IFERROR((AP175-AP174)/AP174,"")</f>
        <v>0.003595608767165207</v>
      </c>
      <c r="AP175" s="1">
        <v>26237</v>
      </c>
      <c r="AU175" s="3">
        <f>IFERROR(AP175/AH175,"")</f>
        <v>9.998856707317072</v>
      </c>
      <c r="AV175" s="1">
        <v>1.991619483159118</v>
      </c>
      <c r="AW175" s="3">
        <f>IFERROR(D175/AP175,"")</f>
        <v>456.80733315546746</v>
      </c>
      <c r="AX175" s="1">
        <v>88.44898195222703</v>
      </c>
      <c r="BT175" s="1">
        <v>370940</v>
      </c>
      <c r="BV175" s="1">
        <v>342380</v>
      </c>
      <c r="BW175" s="1">
        <v>28446</v>
      </c>
      <c r="BX175" s="1">
        <v>97626</v>
      </c>
      <c r="BY175" s="4">
        <v>21.1</v>
      </c>
      <c r="BZ175" s="4">
        <v>4.1</v>
      </c>
      <c r="CA175" s="1">
        <v>81.1</v>
      </c>
      <c r="CB175" s="5">
        <v>1.0211</v>
      </c>
      <c r="CC175" s="1">
        <v>3.43</v>
      </c>
      <c r="CD175" s="3">
        <v>0.4985</v>
      </c>
      <c r="CE175" s="1">
        <v>337</v>
      </c>
      <c r="CF175" s="1">
        <v>22418</v>
      </c>
      <c r="CG175" s="1">
        <v>7741</v>
      </c>
      <c r="CH175" s="1">
        <v>18496</v>
      </c>
      <c r="CI175" s="1">
        <v>3922</v>
      </c>
      <c r="CJ175" s="1">
        <v>3819</v>
      </c>
      <c r="CK175" s="1">
        <v>10896839</v>
      </c>
      <c r="CL175" s="1">
        <v>1088415</v>
      </c>
      <c r="CM175" s="3">
        <v>531</v>
      </c>
      <c r="CO175" s="1">
        <v>30467</v>
      </c>
      <c r="CP175" s="1">
        <v>1.71</v>
      </c>
      <c r="CQ175" s="1">
        <v>3170.058664</v>
      </c>
      <c r="CR175" s="1">
        <v>21974</v>
      </c>
      <c r="CS175" s="1">
        <v>5322.941336</v>
      </c>
      <c r="CT175" s="1">
        <v>3955</v>
      </c>
      <c r="CU175" s="1">
        <v>44461</v>
      </c>
      <c r="CV175" s="1">
        <v>7821</v>
      </c>
      <c r="CW175" s="1">
        <v>142864</v>
      </c>
      <c r="CX175" s="1">
        <v>141350</v>
      </c>
      <c r="CY175" s="1">
        <v>139409</v>
      </c>
      <c r="CZ175" s="1">
        <v>146069</v>
      </c>
      <c r="DA175" s="1">
        <v>152071</v>
      </c>
      <c r="DB175" s="4">
        <v>39.03373086</v>
      </c>
      <c r="DC175" s="4">
        <v>33</v>
      </c>
      <c r="DD175" s="4">
        <v>32.5</v>
      </c>
      <c r="DF175" s="4">
        <v>27.6</v>
      </c>
      <c r="DG175" s="4">
        <v>65.1</v>
      </c>
      <c r="DH175" s="4">
        <f>IF(COUNT(DJ175,D175)=2,IFERROR(DJ175*100/D175,""),"")</f>
        <v>33</v>
      </c>
      <c r="DI175" s="1">
        <f>IF(COUNT(O175,DJ174)=2,O175*0.9+DJ174*0.015,"")</f>
        <v>324542</v>
      </c>
      <c r="DJ175" s="1">
        <f>IF(COUNT(DJ174,I175,O175,DL175,DI175)=5,DJ174+I175+O175-DL175-DI175,"")</f>
        <v>3955134</v>
      </c>
      <c r="DK175" s="1">
        <f>IF(COUNT(DK174,DI175,DM175,DR175)=4,DK174+DI175-DM175-DR175,"")</f>
        <v>8030120</v>
      </c>
      <c r="DL175" s="1">
        <f>IF(COUNT(DJ174,BZ175)=2,ROUND(DJ174*BZ175/1000,0),"")</f>
        <v>16038</v>
      </c>
      <c r="DM175" s="1">
        <v>10795.89345</v>
      </c>
      <c r="DO175" s="1">
        <v>78455.10655</v>
      </c>
      <c r="DR175" s="1">
        <f>IF(COUNT(DI174)=1,ROUND(DI174*0.2,0),"")</f>
        <v>78455.10655</v>
      </c>
      <c r="DS175" s="1">
        <f>IF(COUNT(DS174,DR175,BZ175)=3,INT(DS174+DR175-(DS174*BZ175/1000)),"")</f>
        <v>978689</v>
      </c>
      <c r="DU175" t="str">
        <v>http://lds.org/ensign/2004/05/statistical-report-2003?lang=eng</v>
      </c>
    </row>
    <row r="176">
      <c r="A176">
        <v>2004</v>
      </c>
      <c r="B176" t="str">
        <v>2004, October: President Hinckley announces "Preach My Gospel", a major change in direction for missionary teaching. No discernible effect on Converts per Missionary. (See Column AD)</v>
      </c>
      <c r="C176" s="1">
        <f>A176</f>
        <v>2004</v>
      </c>
      <c r="D176" s="1">
        <v>12275822</v>
      </c>
      <c r="E176" s="1">
        <f>IF(COUNT(D176,D175)=2,(D176-D175),"")</f>
        <v>290568</v>
      </c>
      <c r="F176" s="2">
        <f>IFERROR(E176/D175,"")</f>
        <v>0.02424379157921893</v>
      </c>
      <c r="G176" s="2">
        <f>IFERROR((E176-E175)/E175,"")</f>
        <v>0.1018634388296057</v>
      </c>
      <c r="H176" s="2">
        <v>0.721</v>
      </c>
      <c r="I176" s="1">
        <v>98870</v>
      </c>
      <c r="J176" s="1">
        <f>IF(COUNT(I168,M176)=2,I168*M176,"")</f>
        <v>56006.33868</v>
      </c>
      <c r="K176" s="2">
        <f>IFERROR((I176-I175)/I175,"")</f>
        <v>-0.005902048121298652</v>
      </c>
      <c r="L176" s="2">
        <f>IFERROR(J176/E176,"")</f>
        <v>0.19274778599157513</v>
      </c>
      <c r="M176" s="2">
        <f>IF(COUNT(M175)=1,M175-0.0002,"")</f>
        <v>0.7218</v>
      </c>
      <c r="N176" s="2">
        <f>IF(COUNT(I168,J176)=2,IFERROR((I168-J176)/I168,""),"")</f>
        <v>0.27820000000000006</v>
      </c>
      <c r="O176" s="1">
        <v>241108</v>
      </c>
      <c r="P176" s="2">
        <f>IFERROR((O176-O175)/O175,"")</f>
        <v>-0.007471503315865521</v>
      </c>
      <c r="Q176" s="1">
        <f>IF(COUNT(O176,J176)=2,(O176+J176),"")</f>
        <v>297114.33868</v>
      </c>
      <c r="R176" s="2">
        <v>-0.8227855689716757</v>
      </c>
      <c r="S176" s="1">
        <f>IF(COUNT(Q176,E176)=2,(Q176-E176),"")</f>
        <v>6546.338679999986</v>
      </c>
      <c r="T176" s="2">
        <f>IFERROR((U176-U175)/U175,"")</f>
        <v>-0.09193235770044633</v>
      </c>
      <c r="U176" s="1">
        <v>51067</v>
      </c>
      <c r="V176" s="2">
        <f>IFERROR(U176/D176,"")</f>
        <v>0.00415996582550643</v>
      </c>
      <c r="W176" s="2">
        <f>IFERROR((X176-X175)/X175,"")</f>
        <v>0.09301163310994714</v>
      </c>
      <c r="X176" s="3">
        <f>IFERROR(O176/U176,"")</f>
        <v>4.7214052127597075</v>
      </c>
      <c r="Y176" s="3">
        <f>IFERROR(E176/U176,"")</f>
        <v>5.689936749760119</v>
      </c>
      <c r="Z176" s="3">
        <f>IFERROR(Q176/U176,"")</f>
        <v>5.81812792370807</v>
      </c>
      <c r="AB176" t="str">
        <v>Not Reported</v>
      </c>
      <c r="AC176" t="str">
        <v>Not Reported</v>
      </c>
      <c r="AD176" t="str">
        <v>Not Reported</v>
      </c>
      <c r="AE176" s="2">
        <f>IFERROR((AF176-AF175)/AF175,"")</f>
        <v>-0.09193235770044633</v>
      </c>
      <c r="AF176" s="1">
        <f>IF(COUNT(U176,AB176)=2,U176+AB176,IF(COUNT(U176,AC176,AD176)=3,U176+AC176+AD176,IF(COUNT(U176)=1,U176,"")))</f>
        <v>51067</v>
      </c>
      <c r="AG176" s="2">
        <f>IFERROR((AH176-AH175)/AH175,"")</f>
        <v>0.015625</v>
      </c>
      <c r="AH176" s="1">
        <v>2665</v>
      </c>
      <c r="AJ176" s="2">
        <f>IFERROR((AK176-AK175)/AK175,"")</f>
        <v>0.003105590062111801</v>
      </c>
      <c r="AK176" s="1">
        <v>646</v>
      </c>
      <c r="AM176" s="2">
        <f>IFERROR((AN176-AN175)/AN175,"")</f>
        <v>0.010941924156112132</v>
      </c>
      <c r="AN176" s="3">
        <f>IF(COUNT(D176,AH176,AK176)=3,D176/(AH176+AK176),"")</f>
        <v>3707.587435819994</v>
      </c>
      <c r="AO176" s="2">
        <f>IFERROR((AP176-AP175)/AP175,"")</f>
        <v>0.01650341121317224</v>
      </c>
      <c r="AP176" s="1">
        <v>26670</v>
      </c>
      <c r="AU176" s="3">
        <f>IFERROR(AP176/AH176,"")</f>
        <v>10.007504690431519</v>
      </c>
      <c r="AV176" s="1">
        <v>1.9829715000446715</v>
      </c>
      <c r="AW176" s="3">
        <f>IFERROR(D176/AP176,"")</f>
        <v>460.28578927634044</v>
      </c>
      <c r="AX176" s="1">
        <v>91.9274380731</v>
      </c>
      <c r="BT176" s="1">
        <v>361686</v>
      </c>
      <c r="BV176" s="1">
        <v>339978</v>
      </c>
      <c r="BW176" s="1">
        <v>28233</v>
      </c>
      <c r="BX176" s="1">
        <v>97325</v>
      </c>
      <c r="BY176" s="4">
        <v>21.1</v>
      </c>
      <c r="BZ176" s="4">
        <v>4.3</v>
      </c>
      <c r="CA176" s="1">
        <v>81.95</v>
      </c>
      <c r="CB176" s="5">
        <v>1.0211</v>
      </c>
      <c r="CC176" s="1">
        <v>3.47</v>
      </c>
      <c r="CD176" s="3">
        <v>0.4984</v>
      </c>
      <c r="CE176" s="1">
        <v>338</v>
      </c>
      <c r="CF176" s="1">
        <v>22886</v>
      </c>
      <c r="CG176" s="1">
        <v>7810</v>
      </c>
      <c r="CH176" s="1">
        <v>18860</v>
      </c>
      <c r="CI176" s="1">
        <v>4026</v>
      </c>
      <c r="CJ176" s="1">
        <v>3784</v>
      </c>
      <c r="CK176" s="1">
        <v>11197382</v>
      </c>
      <c r="CL176" s="1">
        <v>1078440</v>
      </c>
      <c r="CM176" s="3">
        <v>535</v>
      </c>
      <c r="CO176" s="1">
        <v>29548</v>
      </c>
      <c r="CP176" s="1">
        <v>1.73</v>
      </c>
      <c r="CQ176" s="1">
        <v>3221.485334</v>
      </c>
      <c r="CR176" s="1">
        <v>21193</v>
      </c>
      <c r="CS176" s="1">
        <v>5133.514666</v>
      </c>
      <c r="CT176" s="1">
        <v>4014</v>
      </c>
      <c r="CU176" s="1">
        <v>39856</v>
      </c>
      <c r="CV176" s="1">
        <v>7197</v>
      </c>
      <c r="CW176" s="1">
        <v>135559</v>
      </c>
      <c r="CX176" s="1">
        <v>146071</v>
      </c>
      <c r="CY176" s="1">
        <v>144557</v>
      </c>
      <c r="CZ176" s="1">
        <v>142615</v>
      </c>
      <c r="DA176" s="1">
        <v>149275</v>
      </c>
      <c r="DB176" s="4">
        <v>38.02435837</v>
      </c>
      <c r="DC176" s="4">
        <v>32.7</v>
      </c>
      <c r="DD176" s="4">
        <v>32.1</v>
      </c>
      <c r="DF176" s="4">
        <v>28</v>
      </c>
      <c r="DG176" s="4">
        <v>63.6</v>
      </c>
      <c r="DH176" s="4">
        <f>IF(COUNT(DJ176,D176)=2,IFERROR(DJ176*100/D176,""),"")</f>
        <v>32.7</v>
      </c>
      <c r="DI176" s="1">
        <f>IF(COUNT(O176,DJ175)=2,O176*0.9+DJ175*0.015,"")</f>
        <v>290549</v>
      </c>
      <c r="DJ176" s="1">
        <f>IF(COUNT(DJ175,I176,O176,DL176,DI176)=5,DJ175+I176+O176-DL176-DI176,"")</f>
        <v>4014194</v>
      </c>
      <c r="DK176" s="1">
        <f>IF(COUNT(DK175,DI176,DM176,DR176)=4,DK175+DI176-DM176-DR176,"")</f>
        <v>8261628</v>
      </c>
      <c r="DL176" s="1">
        <f>IF(COUNT(DJ175,BZ176)=2,ROUND(DJ175*BZ176/1000,0),"")</f>
        <v>17057</v>
      </c>
      <c r="DM176" s="1">
        <v>11295.0638</v>
      </c>
      <c r="DO176" s="1">
        <v>47745.9362</v>
      </c>
      <c r="DR176" s="1">
        <f>IF(COUNT(DI175)=1,ROUND(DI175*0.2,0),"")</f>
        <v>47745.9362</v>
      </c>
      <c r="DS176" s="1">
        <f>IF(COUNT(DS175,DR176,BZ176)=3,INT(DS175+DR176-(DS175*BZ176/1000)),"")</f>
        <v>1022226</v>
      </c>
      <c r="DU176" t="str">
        <v>http://lds.org/ensign/2005/05/statistical-report-2004?lang=eng</v>
      </c>
    </row>
    <row r="177">
      <c r="A177">
        <v>2005</v>
      </c>
      <c r="B177" t="str">
        <v>http://www.lds.org/library/display/0,4945,40-1-2925-1,00.html</v>
      </c>
      <c r="C177" s="1">
        <f>A177</f>
        <v>2005</v>
      </c>
      <c r="D177" s="1">
        <v>12560869</v>
      </c>
      <c r="E177" s="1">
        <f>IF(COUNT(D177,D176)=2,(D177-D176),"")</f>
        <v>285047</v>
      </c>
      <c r="F177" s="2">
        <f>IFERROR(E177/D176,"")</f>
        <v>0.02322019657828209</v>
      </c>
      <c r="G177" s="2">
        <f>IFERROR((E177-E176)/E176,"")</f>
        <v>-0.019000715839321603</v>
      </c>
      <c r="H177" s="2">
        <v>0.7208</v>
      </c>
      <c r="I177" s="1">
        <v>93150</v>
      </c>
      <c r="J177" s="1">
        <f>IF(COUNT(I169,M177)=2,I169*M177,"")</f>
        <v>54289.4652</v>
      </c>
      <c r="K177" s="2">
        <f>IFERROR((I177-I176)/I176,"")</f>
        <v>-0.057853747344998485</v>
      </c>
      <c r="L177" s="2">
        <f>IFERROR(J177/E177,"")</f>
        <v>0.19045794272523478</v>
      </c>
      <c r="M177" s="2">
        <f>IF(COUNT(M176)=1,M176-0.0002,"")</f>
        <v>0.7218</v>
      </c>
      <c r="N177" s="2">
        <f>IF(COUNT(I169,J177)=2,IFERROR((I169-J177)/I169,""),"")</f>
        <v>0.2782</v>
      </c>
      <c r="O177" s="1">
        <v>243108</v>
      </c>
      <c r="P177" s="2">
        <f>IFERROR((O177-O176)/O176,"")</f>
        <v>0.008295037908323241</v>
      </c>
      <c r="Q177" s="1">
        <f>IF(COUNT(O177,J177)=2,(O177+J177),"")</f>
        <v>297397.4652</v>
      </c>
      <c r="R177" s="2">
        <v>0.8866217902432147</v>
      </c>
      <c r="S177" s="1">
        <f>IF(COUNT(Q177,E177)=2,(Q177-E177),"")</f>
        <v>12350.465199999977</v>
      </c>
      <c r="T177" s="2">
        <f>IFERROR((U177-U176)/U176,"")</f>
        <v>0.019445042786926978</v>
      </c>
      <c r="U177" s="1">
        <v>52060</v>
      </c>
      <c r="V177" s="2">
        <f>IFERROR(U177/D177,"")</f>
        <v>0.004144617701211596</v>
      </c>
      <c r="W177" s="2">
        <f>IFERROR((X177-X176)/X176,"")</f>
        <v>-0.010937328066378264</v>
      </c>
      <c r="X177" s="3">
        <f>IFERROR(O177/U177,"")</f>
        <v>4.669765655013446</v>
      </c>
      <c r="Y177" s="3">
        <f>IFERROR(E177/U177,"")</f>
        <v>5.475355359200922</v>
      </c>
      <c r="Z177" s="3">
        <f>IFERROR(Q177/U177,"")</f>
        <v>5.712590572416442</v>
      </c>
      <c r="AB177" t="str">
        <v>Not Reported</v>
      </c>
      <c r="AC177" t="str">
        <v>Not Reported</v>
      </c>
      <c r="AD177" t="str">
        <v>Not Reported</v>
      </c>
      <c r="AE177" s="2">
        <f>IFERROR((AF177-AF176)/AF176,"")</f>
        <v>0.019445042786926978</v>
      </c>
      <c r="AF177" s="1">
        <f>IF(COUNT(U177,AB177)=2,U177+AB177,IF(COUNT(U177,AC177,AD177)=3,U177+AC177+AD177,IF(COUNT(U177)=1,U177,"")))</f>
        <v>52060</v>
      </c>
      <c r="AG177" s="2">
        <f>IFERROR((AH177-AH176)/AH176,"")</f>
        <v>0.01350844277673546</v>
      </c>
      <c r="AH177" s="1">
        <v>2701</v>
      </c>
      <c r="AJ177" s="2">
        <f>IFERROR((AK177-AK176)/AK176,"")</f>
        <v>-0.0046439628482972135</v>
      </c>
      <c r="AK177" s="1">
        <v>643</v>
      </c>
      <c r="AM177" s="2">
        <f>IFERROR((AN177-AN176)/AN176,"")</f>
        <v>0.013122628848891137</v>
      </c>
      <c r="AN177" s="3">
        <f>IF(COUNT(D177,AH177,AK177)=3,D177/(AH177+AK177),"")</f>
        <v>3756.2407296650717</v>
      </c>
      <c r="AO177" s="2">
        <f>IFERROR((AP177-AP176)/AP176,"")</f>
        <v>0.015635545556805398</v>
      </c>
      <c r="AP177" s="1">
        <v>27087</v>
      </c>
      <c r="AU177" s="3">
        <f>IFERROR(AP177/AH177,"")</f>
        <v>10.02850796001481</v>
      </c>
      <c r="AV177" s="1">
        <v>1.9619682304613804</v>
      </c>
      <c r="AW177" s="3">
        <f>IFERROR(D177/AP177,"")</f>
        <v>463.72315132720496</v>
      </c>
      <c r="AX177" s="1">
        <v>95.36480012396453</v>
      </c>
      <c r="BT177" s="1">
        <v>363370</v>
      </c>
      <c r="BV177" s="1">
        <v>336258</v>
      </c>
      <c r="BW177" s="1">
        <v>28467</v>
      </c>
      <c r="BX177" s="1">
        <v>96577</v>
      </c>
      <c r="BY177" s="4">
        <v>21</v>
      </c>
      <c r="BZ177" s="4">
        <v>4.5</v>
      </c>
      <c r="CA177" s="1">
        <v>82</v>
      </c>
      <c r="CB177" s="5">
        <v>1.021</v>
      </c>
      <c r="CC177" s="1">
        <v>3.46</v>
      </c>
      <c r="CD177" s="3">
        <v>0.4983</v>
      </c>
      <c r="CE177" s="1">
        <v>341</v>
      </c>
      <c r="CF177" s="1">
        <v>23307</v>
      </c>
      <c r="CG177" s="1">
        <v>7834</v>
      </c>
      <c r="CH177" s="1">
        <v>19253</v>
      </c>
      <c r="CI177" s="1">
        <v>4054</v>
      </c>
      <c r="CJ177" s="1">
        <v>3780</v>
      </c>
      <c r="CK177" s="1">
        <v>11483569</v>
      </c>
      <c r="CL177" s="1">
        <v>1077300</v>
      </c>
      <c r="CM177" s="3">
        <v>538</v>
      </c>
      <c r="CO177" s="1">
        <v>30587</v>
      </c>
      <c r="CP177" s="1">
        <v>1.74</v>
      </c>
      <c r="CQ177" s="1">
        <v>3394.628667</v>
      </c>
      <c r="CR177" s="1">
        <v>21890</v>
      </c>
      <c r="CS177" s="1">
        <v>5302.371333</v>
      </c>
      <c r="CT177" s="1">
        <v>4200</v>
      </c>
      <c r="CU177" s="1">
        <v>40468</v>
      </c>
      <c r="CV177" s="1">
        <v>7392</v>
      </c>
      <c r="CW177" s="1">
        <v>136499</v>
      </c>
      <c r="CX177" s="1">
        <v>138792</v>
      </c>
      <c r="CY177" s="1">
        <v>149304</v>
      </c>
      <c r="CZ177" s="1">
        <v>147790</v>
      </c>
      <c r="DA177" s="1">
        <v>145849</v>
      </c>
      <c r="DB177" s="4">
        <v>37.03315198</v>
      </c>
      <c r="DC177" s="4">
        <v>32.5</v>
      </c>
      <c r="DD177" s="4">
        <v>31.8</v>
      </c>
      <c r="DF177" s="4">
        <v>29.6</v>
      </c>
      <c r="DG177" s="4">
        <v>63.5</v>
      </c>
      <c r="DH177" s="4">
        <f>IF(COUNT(DJ177,D177)=2,IFERROR(DJ177*100/D177,""),"")</f>
        <v>32.5</v>
      </c>
      <c r="DI177" s="1">
        <f>IF(COUNT(O177,DJ176)=2,O177*0.9+DJ176*0.015,"")</f>
        <v>281902</v>
      </c>
      <c r="DJ177" s="1">
        <f>IF(COUNT(DJ176,I177,O177,DL177,DI177)=5,DJ176+I177+O177-DL177-DI177,"")</f>
        <v>4082282</v>
      </c>
      <c r="DK177" s="1">
        <f>IF(COUNT(DK176,DI177,DM177,DR177)=4,DK176+DI177-DM177-DR177,"")</f>
        <v>8478587</v>
      </c>
      <c r="DL177" s="1">
        <f>IF(COUNT(DJ176,BZ177)=2,ROUND(DJ176*BZ177/1000,0),"")</f>
        <v>18162</v>
      </c>
      <c r="DM177" s="1">
        <v>11676.05143</v>
      </c>
      <c r="DO177" s="1">
        <v>53266.94857</v>
      </c>
      <c r="DR177" s="1">
        <f>IF(COUNT(DI176)=1,ROUND(DI176*0.2,0),"")</f>
        <v>53266.94857</v>
      </c>
      <c r="DS177" s="1">
        <f>IF(COUNT(DS176,DR177,BZ177)=3,INT(DS176+DR177-(DS176*BZ177/1000)),"")</f>
        <v>1070892</v>
      </c>
      <c r="DU177" t="str">
        <v>http://lds.org/ensign/2006/05/statistical-report-2005?lang=eng</v>
      </c>
    </row>
    <row r="178">
      <c r="A178">
        <v>2006</v>
      </c>
      <c r="B178" t="str">
        <v/>
      </c>
      <c r="C178" s="1">
        <f>A178</f>
        <v>2006</v>
      </c>
      <c r="D178" s="1">
        <v>12868606</v>
      </c>
      <c r="E178" s="1">
        <f>IF(COUNT(D178,D177)=2,(D178-D177),"")</f>
        <v>307737</v>
      </c>
      <c r="F178" s="2">
        <f>IFERROR(E178/D177,"")</f>
        <v>0.024499658423314502</v>
      </c>
      <c r="G178" s="2">
        <f>IFERROR((E178-E177)/E177,"")</f>
        <v>0.0796009079204482</v>
      </c>
      <c r="H178" s="2">
        <v>0.7206</v>
      </c>
      <c r="I178" s="1">
        <v>94006</v>
      </c>
      <c r="J178" s="1">
        <f>IF(COUNT(I170,M178)=2,I170*M178,"")</f>
        <v>55455.1722</v>
      </c>
      <c r="K178" s="2">
        <f>IFERROR((I178-I177)/I177,"")</f>
        <v>0.00918947933440687</v>
      </c>
      <c r="L178" s="2">
        <f>IFERROR(J178/E178,"")</f>
        <v>0.18020313514462025</v>
      </c>
      <c r="M178" s="2">
        <f>IF(COUNT(M177)=1,M177-0.0002,"")</f>
        <v>0.7218</v>
      </c>
      <c r="N178" s="2">
        <f>IF(COUNT(I170,J178)=2,IFERROR((I170-J178)/I170,""),"")</f>
        <v>0.2782</v>
      </c>
      <c r="O178" s="1">
        <v>272845</v>
      </c>
      <c r="P178" s="2">
        <f>IFERROR((O178-O177)/O177,"")</f>
        <v>0.12232012109844184</v>
      </c>
      <c r="Q178" s="1">
        <f>IF(COUNT(O178,J178)=2,(O178+J178),"")</f>
        <v>328300.17220000003</v>
      </c>
      <c r="R178" s="2">
        <v>0.664971470062526</v>
      </c>
      <c r="S178" s="1">
        <f>IF(COUNT(Q178,E178)=2,(Q178-E178),"")</f>
        <v>20563.17220000003</v>
      </c>
      <c r="T178" s="2">
        <f>IFERROR((U178-U177)/U177,"")</f>
        <v>0.02120630042258932</v>
      </c>
      <c r="U178" s="1">
        <v>53164</v>
      </c>
      <c r="V178" s="2">
        <f>IFERROR(U178/D178,"")</f>
        <v>0.004131294407490602</v>
      </c>
      <c r="W178" s="2">
        <f>IFERROR((X178-X177)/X177,"")</f>
        <v>0.09901409796826582</v>
      </c>
      <c r="X178" s="3">
        <f>IFERROR(O178/U178,"")</f>
        <v>5.1321382890677905</v>
      </c>
      <c r="Y178" s="3">
        <f>IFERROR(E178/U178,"")</f>
        <v>5.788447069445489</v>
      </c>
      <c r="Z178" s="3">
        <f>IFERROR(Q178/U178,"")</f>
        <v>6.175234598600557</v>
      </c>
      <c r="AB178" t="str">
        <v>Not Reported</v>
      </c>
      <c r="AC178" t="str">
        <v>Not Reported</v>
      </c>
      <c r="AD178" t="str">
        <v>Not Reported</v>
      </c>
      <c r="AE178" s="2">
        <f>IFERROR((AF178-AF177)/AF177,"")</f>
        <v>0.02120630042258932</v>
      </c>
      <c r="AF178" s="1">
        <f>IF(COUNT(U178,AB178)=2,U178+AB178,IF(COUNT(U178,AC178,AD178)=3,U178+AC178+AD178,IF(COUNT(U178)=1,U178,"")))</f>
        <v>53164</v>
      </c>
      <c r="AG178" s="2">
        <f>IFERROR((AH178-AH177)/AH177,"")</f>
        <v>0.01629026286560533</v>
      </c>
      <c r="AH178" s="1">
        <v>2745</v>
      </c>
      <c r="AJ178" s="2">
        <f>IFERROR((AK178-AK177)/AK177,"")</f>
        <v>-0.02021772939346812</v>
      </c>
      <c r="AK178" s="1">
        <v>630</v>
      </c>
      <c r="AM178" s="2">
        <f>IFERROR((AN178-AN177)/AN177,"")</f>
        <v>0.015089439338537408</v>
      </c>
      <c r="AN178" s="3">
        <f>IF(COUNT(D178,AH178,AK178)=3,D178/(AH178+AK178),"")</f>
        <v>3812.9202962962963</v>
      </c>
      <c r="AO178" s="2">
        <f>IFERROR((AP178-AP177)/AP177,"")</f>
        <v>0.014324214567873889</v>
      </c>
      <c r="AP178" s="1">
        <v>27475</v>
      </c>
      <c r="AU178" s="3">
        <f>IFERROR(AP178/AH178,"")</f>
        <v>10.009107468123862</v>
      </c>
      <c r="AV178" s="1">
        <v>1.9813687223523289</v>
      </c>
      <c r="AW178" s="3">
        <f>IFERROR(D178/AP178,"")</f>
        <v>468.3751046405823</v>
      </c>
      <c r="AX178" s="1">
        <v>100.01675343734189</v>
      </c>
      <c r="BT178" s="1">
        <v>362756</v>
      </c>
      <c r="BV178" s="1">
        <v>366851</v>
      </c>
      <c r="BW178" s="1">
        <v>31950</v>
      </c>
      <c r="BX178" s="1">
        <v>92580</v>
      </c>
      <c r="BY178" s="4">
        <v>21.2</v>
      </c>
      <c r="BZ178" s="4">
        <v>4.7</v>
      </c>
      <c r="CA178" s="1">
        <v>82.1</v>
      </c>
      <c r="CB178" s="5">
        <v>1.0212</v>
      </c>
      <c r="CC178" s="1">
        <v>3.49</v>
      </c>
      <c r="CD178" s="3">
        <v>0.4982</v>
      </c>
      <c r="CE178" s="1">
        <v>344</v>
      </c>
      <c r="CF178" s="1">
        <v>23703</v>
      </c>
      <c r="CG178" s="1">
        <v>7860</v>
      </c>
      <c r="CH178" s="1">
        <v>19615</v>
      </c>
      <c r="CI178" s="1">
        <v>4088</v>
      </c>
      <c r="CJ178" s="1">
        <v>3772</v>
      </c>
      <c r="CK178" s="1">
        <v>11793586</v>
      </c>
      <c r="CL178" s="1">
        <v>1075020</v>
      </c>
      <c r="CM178" s="3">
        <v>543</v>
      </c>
      <c r="CO178" s="1">
        <v>30653</v>
      </c>
      <c r="CP178" s="1">
        <v>1.73</v>
      </c>
      <c r="CQ178" s="1">
        <v>3095.342833</v>
      </c>
      <c r="CR178" s="1">
        <v>22184</v>
      </c>
      <c r="CS178" s="1">
        <v>5373.657167</v>
      </c>
      <c r="CT178" s="1">
        <v>3944</v>
      </c>
      <c r="CU178" s="1">
        <v>41639</v>
      </c>
      <c r="CV178" s="1">
        <v>7581</v>
      </c>
      <c r="CW178" s="1">
        <v>144593</v>
      </c>
      <c r="CX178" s="1">
        <v>140128</v>
      </c>
      <c r="CY178" s="1">
        <v>142421</v>
      </c>
      <c r="CZ178" s="1">
        <v>152933</v>
      </c>
      <c r="DA178" s="1">
        <v>151419</v>
      </c>
      <c r="DB178" s="4">
        <v>34.34582218</v>
      </c>
      <c r="DC178" s="4">
        <v>32.2</v>
      </c>
      <c r="DD178" s="4">
        <v>31.4</v>
      </c>
      <c r="DF178" s="4">
        <v>29.7</v>
      </c>
      <c r="DG178" s="4">
        <v>62.5</v>
      </c>
      <c r="DH178" s="4">
        <f>IF(COUNT(DJ178,D178)=2,IFERROR(DJ178*100/D178,""),"")</f>
        <v>32.2</v>
      </c>
      <c r="DI178" s="1">
        <f>IF(COUNT(O178,DJ177)=2,O178*0.9+DJ177*0.015,"")</f>
        <v>316724</v>
      </c>
      <c r="DJ178" s="1">
        <f>IF(COUNT(DJ177,I178,O178,DL178,DI178)=5,DJ177+I178+O178-DL178-DI178,"")</f>
        <v>4143691</v>
      </c>
      <c r="DK178" s="1">
        <f>IF(COUNT(DK177,DI178,DM178,DR178)=4,DK177+DI178-DM178-DR178,"")</f>
        <v>8724915</v>
      </c>
      <c r="DL178" s="1">
        <f>IF(COUNT(DJ177,BZ178)=2,ROUND(DJ177*BZ178/1000,0),"")</f>
        <v>19242</v>
      </c>
      <c r="DM178" s="1">
        <v>12124.38854</v>
      </c>
      <c r="DO178" s="1">
        <v>58271.61146</v>
      </c>
      <c r="DR178" s="1">
        <f>IF(COUNT(DI177)=1,ROUND(DI177*0.2,0),"")</f>
        <v>58271.61146</v>
      </c>
      <c r="DS178" s="1">
        <f>IF(COUNT(DS177,DR178,BZ178)=3,INT(DS177+DR178-(DS177*BZ178/1000)),"")</f>
        <v>1124130</v>
      </c>
      <c r="DU178" t="str">
        <v>http://lds.org/ensign/2007/05/statistical-report-2006?lang=eng</v>
      </c>
    </row>
    <row r="179">
      <c r="A179">
        <v>2007</v>
      </c>
      <c r="B179" t="str">
        <v/>
      </c>
      <c r="C179" s="1">
        <f>A179</f>
        <v>2007</v>
      </c>
      <c r="D179" s="1">
        <v>13193999</v>
      </c>
      <c r="E179" s="1">
        <f>IF(COUNT(D179,D178)=2,(D179-D178),"")</f>
        <v>325393</v>
      </c>
      <c r="F179" s="2">
        <f>IFERROR(E179/D178,"")</f>
        <v>0.02528580018690447</v>
      </c>
      <c r="G179" s="2">
        <f>IFERROR((E179-E178)/E178,"")</f>
        <v>0.05737366647494451</v>
      </c>
      <c r="H179" s="2">
        <v>0.7204</v>
      </c>
      <c r="I179" s="1">
        <v>93698</v>
      </c>
      <c r="J179" s="1">
        <f>IF(COUNT(I171,M179)=2,I171*M179,"")</f>
        <v>60716.3724</v>
      </c>
      <c r="K179" s="2">
        <f>IFERROR((I179-I178)/I178,"")</f>
        <v>-0.003276386613620407</v>
      </c>
      <c r="L179" s="2">
        <f>IFERROR(J179/E179,"")</f>
        <v>0.18659397221206356</v>
      </c>
      <c r="M179" s="2">
        <f>IF(COUNT(M178)=1,M178-0.0002,"")</f>
        <v>0.7218</v>
      </c>
      <c r="N179" s="2">
        <f>IF(COUNT(I171,J179)=2,IFERROR((I171-J179)/I171,""),"")</f>
        <v>0.2782</v>
      </c>
      <c r="O179" s="1">
        <v>279218</v>
      </c>
      <c r="P179" s="2">
        <f>IFERROR((O179-O178)/O178,"")</f>
        <v>0.023357583976250252</v>
      </c>
      <c r="Q179" s="1">
        <f>IF(COUNT(O179,J179)=2,(O179+J179),"")</f>
        <v>339934.3724</v>
      </c>
      <c r="R179" s="2">
        <v>-0.2928439124776686</v>
      </c>
      <c r="S179" s="1">
        <f>IF(COUNT(Q179,E179)=2,(Q179-E179),"")</f>
        <v>14541.372399999993</v>
      </c>
      <c r="T179" s="2">
        <f>IFERROR((U179-U178)/U178,"")</f>
        <v>-0.008991046572868859</v>
      </c>
      <c r="U179" s="1">
        <v>52686</v>
      </c>
      <c r="V179" s="2">
        <f>IFERROR(U179/D179,"")</f>
        <v>0.00399317902025004</v>
      </c>
      <c r="W179" s="2">
        <f>IFERROR((X179-X178)/X178,"")</f>
        <v>0.0326421173464177</v>
      </c>
      <c r="X179" s="3">
        <f>IFERROR(O179/U179,"")</f>
        <v>5.299662149337585</v>
      </c>
      <c r="Y179" s="3">
        <f>IFERROR(E179/U179,"")</f>
        <v>6.176080932315985</v>
      </c>
      <c r="Z179" s="3">
        <f>IFERROR(Q179/U179,"")</f>
        <v>6.452081623201609</v>
      </c>
      <c r="AB179" t="str">
        <v>Not Reported</v>
      </c>
      <c r="AC179" t="str">
        <v>Not Reported</v>
      </c>
      <c r="AD179" t="str">
        <v>Not Reported</v>
      </c>
      <c r="AE179" s="2">
        <f>IFERROR((AF179-AF178)/AF178,"")</f>
        <v>-0.008991046572868859</v>
      </c>
      <c r="AF179" s="1">
        <f>IF(COUNT(U179,AB179)=2,U179+AB179,IF(COUNT(U179,AC179,AD179)=3,U179+AC179+AD179,IF(COUNT(U179)=1,U179,"")))</f>
        <v>52686</v>
      </c>
      <c r="AG179" s="2">
        <f>IFERROR((AH179-AH178)/AH178,"")</f>
        <v>0.01639344262295082</v>
      </c>
      <c r="AH179" s="1">
        <v>2790</v>
      </c>
      <c r="AJ179" s="2">
        <f>IFERROR((AK179-AK178)/AK178,"")</f>
        <v>-0.01904761904761905</v>
      </c>
      <c r="AK179" s="1">
        <v>618</v>
      </c>
      <c r="AM179" s="2">
        <f>IFERROR((AN179-AN178)/AN178,"")</f>
        <v>0.01535785669917916</v>
      </c>
      <c r="AN179" s="3">
        <f>IF(COUNT(D179,AH179,AK179)=3,D179/(AH179+AK179),"")</f>
        <v>3871.4785798122066</v>
      </c>
      <c r="AO179" s="2">
        <f>IFERROR((AP179-AP178)/AP178,"")</f>
        <v>0.012811646951774341</v>
      </c>
      <c r="AP179" s="1">
        <v>27827</v>
      </c>
      <c r="AU179" s="3">
        <f>IFERROR(AP179/AH179,"")</f>
        <v>9.973835125448028</v>
      </c>
      <c r="AV179" s="1">
        <v>2.0166410650281623</v>
      </c>
      <c r="AW179" s="3">
        <f>IFERROR(D179/AP179,"")</f>
        <v>474.1437812196787</v>
      </c>
      <c r="AX179" s="1">
        <v>105.78543001643828</v>
      </c>
      <c r="BT179" s="1">
        <v>364048</v>
      </c>
      <c r="BV179" s="1">
        <v>372916</v>
      </c>
      <c r="BW179" s="1">
        <v>32696</v>
      </c>
      <c r="BX179" s="1">
        <v>91320</v>
      </c>
      <c r="BY179" s="4">
        <v>21.2</v>
      </c>
      <c r="BZ179" s="4">
        <v>4.9</v>
      </c>
      <c r="CA179" s="1">
        <v>82.2</v>
      </c>
      <c r="CB179" s="5">
        <v>1.0212</v>
      </c>
      <c r="CC179" s="1">
        <v>3.5</v>
      </c>
      <c r="CD179" s="3">
        <v>0.4981</v>
      </c>
      <c r="CE179" s="1">
        <v>348</v>
      </c>
      <c r="CF179" s="1">
        <v>24076</v>
      </c>
      <c r="CG179" s="1">
        <v>7849</v>
      </c>
      <c r="CH179" s="1">
        <v>19978</v>
      </c>
      <c r="CI179" s="1">
        <v>4098</v>
      </c>
      <c r="CJ179" s="1">
        <v>3751</v>
      </c>
      <c r="CK179" s="1">
        <v>12124964</v>
      </c>
      <c r="CL179" s="1">
        <v>1069035</v>
      </c>
      <c r="CM179" s="3">
        <v>549</v>
      </c>
      <c r="CO179" s="1">
        <v>30384</v>
      </c>
      <c r="CP179" s="1">
        <v>1.73</v>
      </c>
      <c r="CQ179" s="1">
        <v>2914.164292</v>
      </c>
      <c r="CR179" s="1">
        <v>23969.155</v>
      </c>
      <c r="CS179" s="1">
        <v>3500.680708</v>
      </c>
      <c r="CT179" s="1">
        <v>3688</v>
      </c>
      <c r="CU179" s="1">
        <v>42149</v>
      </c>
      <c r="CV179" s="1">
        <v>6849</v>
      </c>
      <c r="CW179" s="1">
        <v>141088</v>
      </c>
      <c r="CX179" s="1">
        <v>148307</v>
      </c>
      <c r="CY179" s="1">
        <v>143841</v>
      </c>
      <c r="CZ179" s="1">
        <v>146135</v>
      </c>
      <c r="DA179" s="1">
        <v>156647</v>
      </c>
      <c r="DB179" s="4">
        <v>33.05538468</v>
      </c>
      <c r="DC179" s="4">
        <v>31.9</v>
      </c>
      <c r="DD179" s="4">
        <v>31.1</v>
      </c>
      <c r="DF179" s="4">
        <v>31</v>
      </c>
      <c r="DG179" s="4">
        <v>62.8</v>
      </c>
      <c r="DH179" s="4">
        <f>IF(COUNT(DJ179,D179)=2,IFERROR(DJ179*100/D179,""),"")</f>
        <v>31.9</v>
      </c>
      <c r="DI179" s="1">
        <f>IF(COUNT(O179,DJ178)=2,O179*0.9+DJ178*0.015,"")</f>
        <v>317670</v>
      </c>
      <c r="DJ179" s="1">
        <f>IF(COUNT(DJ178,I179,O179,DL179,DI179)=5,DJ178+I179+O179-DL179-DI179,"")</f>
        <v>4208886</v>
      </c>
      <c r="DK179" s="1">
        <f>IF(COUNT(DK178,DI179,DM179,DR179)=4,DK178+DI179-DM179-DR179,"")</f>
        <v>8985113</v>
      </c>
      <c r="DL179" s="1">
        <f>IF(COUNT(DJ178,BZ179)=2,ROUND(DJ178*BZ179/1000,0),"")</f>
        <v>20369</v>
      </c>
      <c r="DM179" s="1">
        <v>12668.09209</v>
      </c>
      <c r="DO179" s="1">
        <v>44803.90791</v>
      </c>
      <c r="DR179" s="1">
        <f>IF(COUNT(DI178)=1,ROUND(DI178*0.2,0),"")</f>
        <v>44803.90791</v>
      </c>
      <c r="DS179" s="1">
        <f>IF(COUNT(DS178,DR179,BZ179)=3,INT(DS178+DR179-(DS178*BZ179/1000)),"")</f>
        <v>1163425</v>
      </c>
      <c r="DU179" t="str">
        <v>http://lds.org/ensign/2008/05/statistical-report-2007?lang=eng</v>
      </c>
    </row>
    <row r="180">
      <c r="A180">
        <v>2008</v>
      </c>
      <c r="B180" t="str">
        <v/>
      </c>
      <c r="C180" s="1">
        <f>A180</f>
        <v>2008</v>
      </c>
      <c r="D180" s="1">
        <v>13508509</v>
      </c>
      <c r="E180" s="1">
        <f>IF(COUNT(D180,D179)=2,(D180-D179),"")</f>
        <v>314510</v>
      </c>
      <c r="F180" s="2">
        <f>IFERROR(E180/D179,"")</f>
        <v>0.02383735211742854</v>
      </c>
      <c r="G180" s="2">
        <f>IFERROR((E180-E179)/E179,"")</f>
        <v>-0.03344571026420359</v>
      </c>
      <c r="H180" s="2">
        <v>0.7202</v>
      </c>
      <c r="I180" s="1">
        <v>123502</v>
      </c>
      <c r="J180" s="1">
        <f>IF(COUNT(I172,M180)=2,I172*M180,"")</f>
        <v>58790.61</v>
      </c>
      <c r="K180" s="2">
        <f>IFERROR((I180-I179)/I179,"")</f>
        <v>0.3180857649042669</v>
      </c>
      <c r="L180" s="2">
        <f>IFERROR(J180/E180,"")</f>
        <v>0.18692763346157515</v>
      </c>
      <c r="M180" s="2">
        <f>IF(COUNT(M179)=1,M179-0.0002,"")</f>
        <v>0.7218</v>
      </c>
      <c r="N180" s="2">
        <f>IF(COUNT(I172,J180)=2,IFERROR((I172-J180)/I172,""),"")</f>
        <v>0.2782</v>
      </c>
      <c r="O180" s="1">
        <v>265593</v>
      </c>
      <c r="P180" s="2">
        <f>IFERROR((O180-O179)/O179,"")</f>
        <v>-0.048796997328252475</v>
      </c>
      <c r="Q180" s="1">
        <f>IF(COUNT(O180,J180)=2,(O180+J180),"")</f>
        <v>324383.61</v>
      </c>
      <c r="R180" s="2">
        <v>-0.3209987524973921</v>
      </c>
      <c r="S180" s="1">
        <f>IF(COUNT(Q180,E180)=2,(Q180-E180),"")</f>
        <v>9873.609999999986</v>
      </c>
      <c r="T180" s="2">
        <f>IFERROR((U180-U179)/U179,"")</f>
        <v>-0.003644231864252363</v>
      </c>
      <c r="U180" s="1">
        <v>52494</v>
      </c>
      <c r="V180" s="2">
        <f>IFERROR(U180/D180,"")</f>
        <v>0.0038859951161153315</v>
      </c>
      <c r="W180" s="2">
        <f>IFERROR((X180-X179)/X179,"")</f>
        <v>-0.04531791445186705</v>
      </c>
      <c r="X180" s="3">
        <f>IFERROR(O180/U180,"")</f>
        <v>5.059492513430106</v>
      </c>
      <c r="Y180" s="3">
        <f>IFERROR(E180/U180,"")</f>
        <v>5.9913513925401</v>
      </c>
      <c r="Z180" s="3">
        <f>IFERROR(Q180/U180,"")</f>
        <v>6.17944165047434</v>
      </c>
      <c r="AB180" t="str">
        <v>Not Reported</v>
      </c>
      <c r="AC180" t="str">
        <v>Not Reported</v>
      </c>
      <c r="AD180" t="str">
        <v>Not Reported</v>
      </c>
      <c r="AE180" s="2">
        <f>IFERROR((AF180-AF179)/AF179,"")</f>
        <v>-0.003644231864252363</v>
      </c>
      <c r="AF180" s="1">
        <f>IF(COUNT(U180,AB180)=2,U180+AB180,IF(COUNT(U180,AC180,AD180)=3,U180+AC180+AD180,IF(COUNT(U180)=1,U180,"")))</f>
        <v>52494</v>
      </c>
      <c r="AG180" s="2">
        <f>IFERROR((AH180-AH179)/AH179,"")</f>
        <v>0.01003584229390681</v>
      </c>
      <c r="AH180" s="1">
        <v>2818</v>
      </c>
      <c r="AJ180" s="2">
        <f>IFERROR((AK180-AK179)/AK179,"")</f>
        <v>0.006472491909385114</v>
      </c>
      <c r="AK180" s="1">
        <v>622</v>
      </c>
      <c r="AM180" s="2">
        <f>IFERROR((AN180-AN179)/AN179,"")</f>
        <v>0.014313283725638557</v>
      </c>
      <c r="AN180" s="3">
        <f>IF(COUNT(D180,AH180,AK180)=3,D180/(AH180+AK180),"")</f>
        <v>3926.892151162791</v>
      </c>
      <c r="AO180" s="2">
        <f>IFERROR((AP180-AP179)/AP179,"")</f>
        <v>0.010134042476731232</v>
      </c>
      <c r="AP180" s="1">
        <v>28109</v>
      </c>
      <c r="AU180" s="3">
        <f>IFERROR(AP180/AH180,"")</f>
        <v>9.974804826117815</v>
      </c>
      <c r="AV180" s="1">
        <v>2.0156713643583757</v>
      </c>
      <c r="AW180" s="3">
        <f>IFERROR(D180/AP180,"")</f>
        <v>480.5759365327831</v>
      </c>
      <c r="AX180" s="1">
        <v>112.21758532954266</v>
      </c>
      <c r="BT180" s="1">
        <v>361993</v>
      </c>
      <c r="BV180" s="1">
        <v>362470.4667</v>
      </c>
      <c r="BW180" s="1">
        <v>31100</v>
      </c>
      <c r="BX180" s="1">
        <v>92402</v>
      </c>
      <c r="BY180" s="4">
        <v>20.9</v>
      </c>
      <c r="BZ180" s="4">
        <v>5.1</v>
      </c>
      <c r="CA180" s="1">
        <v>82.3</v>
      </c>
      <c r="CB180" s="5">
        <v>1.0209</v>
      </c>
      <c r="CC180" s="1">
        <v>3.45</v>
      </c>
      <c r="CD180" s="3">
        <v>0.4979</v>
      </c>
      <c r="CE180" s="1">
        <v>348</v>
      </c>
      <c r="CF180" s="1">
        <v>24308</v>
      </c>
      <c r="CG180" s="1">
        <v>7904</v>
      </c>
      <c r="CH180" s="1">
        <v>20205</v>
      </c>
      <c r="CI180" s="1">
        <v>4103</v>
      </c>
      <c r="CJ180" s="1">
        <v>3801</v>
      </c>
      <c r="CK180" s="1">
        <v>12425224</v>
      </c>
      <c r="CL180" s="1">
        <v>1083285</v>
      </c>
      <c r="CM180" s="3">
        <v>556</v>
      </c>
      <c r="CO180" s="1">
        <v>30312</v>
      </c>
      <c r="CP180" s="1">
        <v>1.74</v>
      </c>
      <c r="CQ180" s="1">
        <v>3144.458927</v>
      </c>
      <c r="CR180" s="1">
        <v>21870</v>
      </c>
      <c r="CS180" s="1">
        <v>5297.541073</v>
      </c>
      <c r="CT180" s="1">
        <v>3873</v>
      </c>
      <c r="CU180" s="1">
        <v>42142</v>
      </c>
      <c r="CV180" s="1">
        <v>6479</v>
      </c>
      <c r="CW180" s="1">
        <v>129112</v>
      </c>
      <c r="CX180" s="1">
        <v>144620</v>
      </c>
      <c r="CY180" s="1">
        <v>151839</v>
      </c>
      <c r="CZ180" s="1">
        <v>147374</v>
      </c>
      <c r="DA180" s="1">
        <v>149667</v>
      </c>
      <c r="DB180" s="4">
        <v>33.11410543</v>
      </c>
      <c r="DC180" s="4">
        <v>31.5</v>
      </c>
      <c r="DD180" s="4">
        <v>30.6</v>
      </c>
      <c r="DF180" s="4">
        <v>28.4</v>
      </c>
      <c r="DG180" s="4">
        <v>63.2</v>
      </c>
      <c r="DH180" s="4">
        <f>IF(COUNT(DJ180,D180)=2,IFERROR(DJ180*100/D180,""),"")</f>
        <v>31.5</v>
      </c>
      <c r="DI180" s="1">
        <f>IF(COUNT(O180,DJ179)=2,O180*0.9+DJ179*0.015,"")</f>
        <v>321352</v>
      </c>
      <c r="DJ180" s="1">
        <f>IF(COUNT(DJ179,I180,O180,DL180,DI180)=5,DJ179+I180+O180-DL180-DI180,"")</f>
        <v>4255180</v>
      </c>
      <c r="DK180" s="1">
        <f>IF(COUNT(DK179,DI180,DM180,DR180)=4,DK179+DI180-DM180-DR180,"")</f>
        <v>9253329</v>
      </c>
      <c r="DL180" s="1">
        <f>IF(COUNT(DJ179,BZ180)=2,ROUND(DJ179*BZ180/1000,0),"")</f>
        <v>21449</v>
      </c>
      <c r="DM180" s="1">
        <v>13245.01324</v>
      </c>
      <c r="DO180" s="1">
        <v>39890.98676</v>
      </c>
      <c r="DR180" s="1">
        <f>IF(COUNT(DI179)=1,ROUND(DI179*0.2,0),"")</f>
        <v>39890.98676</v>
      </c>
      <c r="DS180" s="1">
        <f>IF(COUNT(DS179,DR180,BZ180)=3,INT(DS179+DR180-(DS179*BZ180/1000)),"")</f>
        <v>1197382</v>
      </c>
      <c r="DU180" t="str">
        <v>http://lds.org/ensign/2009/05/statistical-report-2008?lang=eng</v>
      </c>
    </row>
    <row r="181">
      <c r="A181">
        <v>2009</v>
      </c>
      <c r="B181" t="str">
        <v/>
      </c>
      <c r="C181" s="1">
        <f>A181</f>
        <v>2009</v>
      </c>
      <c r="D181" s="1">
        <v>13824854</v>
      </c>
      <c r="E181" s="1">
        <f>IF(COUNT(D181,D180)=2,(D181-D180),"")</f>
        <v>316345</v>
      </c>
      <c r="F181" s="2">
        <f>IFERROR(E181/D180,"")</f>
        <v>0.023418202556625606</v>
      </c>
      <c r="G181" s="2">
        <f>IFERROR((E181-E180)/E180,"")</f>
        <v>0.005834472671775142</v>
      </c>
      <c r="H181" t="str">
        <v>Not reported</v>
      </c>
      <c r="I181" s="1">
        <v>119722</v>
      </c>
      <c r="J181" s="1">
        <f>IF(COUNT(I173,M181)=2,I173*M181,"")</f>
        <v>50167.0752</v>
      </c>
      <c r="K181" s="2">
        <f>IFERROR((I181-I180)/I180,"")</f>
        <v>-0.03060679179284546</v>
      </c>
      <c r="L181" s="2">
        <f>IFERROR(J181/E181,"")</f>
        <v>0.15858343011585452</v>
      </c>
      <c r="M181" s="2">
        <f>IF(COUNT(M180)=1,M180-0.0002,"")</f>
        <v>0.7216</v>
      </c>
      <c r="N181" s="2">
        <f>IF(COUNT(I173,J181)=2,IFERROR((I173-J181)/I173,""),"")</f>
        <v>0.27840000000000004</v>
      </c>
      <c r="O181" s="1">
        <v>280106</v>
      </c>
      <c r="P181" s="2">
        <f>IFERROR((O181-O180)/O180,"")</f>
        <v>0.05464375943643093</v>
      </c>
      <c r="Q181" s="1">
        <f>IF(COUNT(O181,J181)=2,(O181+J181),"")</f>
        <v>330273.0752</v>
      </c>
      <c r="R181" s="2">
        <v>0.4106365554240081</v>
      </c>
      <c r="S181" s="1">
        <f>IF(COUNT(Q181,E181)=2,(Q181-E181),"")</f>
        <v>13928.075200000021</v>
      </c>
      <c r="T181" s="2">
        <f>IFERROR((U181-U180)/U180,"")</f>
        <v>-0.014439745494723207</v>
      </c>
      <c r="U181" s="1">
        <v>51736</v>
      </c>
      <c r="V181" s="2">
        <f>IFERROR(U181/D181,"")</f>
        <v>0.0037422456685618525</v>
      </c>
      <c r="W181" s="2">
        <f>IFERROR((X181-X180)/X180,"")</f>
        <v>0.07009566854522982</v>
      </c>
      <c r="X181" s="3">
        <f>IFERROR(O181/U181,"")</f>
        <v>5.4141410236585745</v>
      </c>
      <c r="Y181" s="3">
        <f>IFERROR(E181/U181,"")</f>
        <v>6.114601051492191</v>
      </c>
      <c r="Z181" s="3">
        <f>IFERROR(Q181/U181,"")</f>
        <v>6.3838154321942175</v>
      </c>
      <c r="AB181" t="str">
        <v>Not Reported</v>
      </c>
      <c r="AC181" t="str">
        <v>Not Reported</v>
      </c>
      <c r="AD181" t="str">
        <v>Not Reported</v>
      </c>
      <c r="AE181" s="2">
        <f>IFERROR((AF181-AF180)/AF180,"")</f>
        <v>-0.014439745494723207</v>
      </c>
      <c r="AF181" s="1">
        <f>IF(COUNT(U181,AB181)=2,U181+AB181,IF(COUNT(U181,AC181,AD181)=3,U181+AC181+AD181,IF(COUNT(U181)=1,U181,"")))</f>
        <v>51736</v>
      </c>
      <c r="AG181" s="2">
        <f>IFERROR((AH181-AH180)/AH180,"")</f>
        <v>0.01667849538679915</v>
      </c>
      <c r="AH181" s="1">
        <v>2865</v>
      </c>
      <c r="AJ181" s="2">
        <f>IFERROR((AK181-AK180)/AK180,"")</f>
        <v>-0.00964630225080386</v>
      </c>
      <c r="AK181" s="1">
        <v>616</v>
      </c>
      <c r="AM181" s="2">
        <f>IFERROR((AN181-AN180)/AN180,"")</f>
        <v>0.011364153057969568</v>
      </c>
      <c r="AN181" s="3">
        <f>IF(COUNT(D181,AH181,AK181)=3,D181/(AH181+AK181),"")</f>
        <v>3971.5179546107443</v>
      </c>
      <c r="AO181" s="2">
        <f>IFERROR((AP181-AP180)/AP180,"")</f>
        <v>0.011206375182325945</v>
      </c>
      <c r="AP181" s="1">
        <v>28424</v>
      </c>
      <c r="AU181" s="3">
        <f>IFERROR(AP181/AH181,"")</f>
        <v>9.921116928446772</v>
      </c>
      <c r="AV181" s="1">
        <v>2.069359262029419</v>
      </c>
      <c r="AW181" s="3">
        <f>IFERROR(D181/AP181,"")</f>
        <v>486.37960878131156</v>
      </c>
      <c r="AX181" s="1">
        <v>118.02125757807113</v>
      </c>
      <c r="BT181" s="1">
        <v>363048</v>
      </c>
      <c r="BV181" s="1">
        <v>374025.0667</v>
      </c>
      <c r="BW181" s="1">
        <v>32800</v>
      </c>
      <c r="BX181" s="1">
        <v>86922</v>
      </c>
      <c r="BY181" s="4">
        <v>19.8</v>
      </c>
      <c r="BZ181" s="4">
        <v>5</v>
      </c>
      <c r="CA181" s="1">
        <v>82.4</v>
      </c>
      <c r="CB181" s="5">
        <v>1.0198</v>
      </c>
      <c r="CC181" s="1">
        <v>3.28</v>
      </c>
      <c r="CD181" s="3">
        <v>0.4978</v>
      </c>
      <c r="CE181" s="1">
        <v>344</v>
      </c>
      <c r="CF181" s="1">
        <v>24329</v>
      </c>
      <c r="CG181" s="1">
        <v>7889</v>
      </c>
      <c r="CH181" s="1">
        <v>20535</v>
      </c>
      <c r="CI181" s="1">
        <v>3794</v>
      </c>
      <c r="CJ181" s="1">
        <v>3794</v>
      </c>
      <c r="CK181" s="1">
        <v>12743564</v>
      </c>
      <c r="CL181" s="1">
        <v>1081290</v>
      </c>
      <c r="CM181" s="3">
        <v>566</v>
      </c>
      <c r="CO181" s="1">
        <v>29168</v>
      </c>
      <c r="CP181" s="1">
        <v>1.74</v>
      </c>
      <c r="CQ181" s="1">
        <v>3272.885268</v>
      </c>
      <c r="CR181" s="1">
        <v>20846</v>
      </c>
      <c r="CS181" s="1">
        <v>5049.114732</v>
      </c>
      <c r="CT181" s="1">
        <v>4059</v>
      </c>
      <c r="CU181" s="1">
        <v>40397</v>
      </c>
      <c r="CV181" s="1">
        <v>7280</v>
      </c>
      <c r="CW181" s="1">
        <v>140859</v>
      </c>
      <c r="CX181" s="1">
        <v>132837</v>
      </c>
      <c r="CY181" s="1">
        <v>148346</v>
      </c>
      <c r="CZ181" s="1">
        <v>155564</v>
      </c>
      <c r="DA181" s="1">
        <v>151099</v>
      </c>
      <c r="DB181" s="4">
        <v>32.12191636</v>
      </c>
      <c r="DC181" s="4">
        <v>30.9</v>
      </c>
      <c r="DD181" s="4">
        <v>30.4</v>
      </c>
      <c r="DF181" s="4">
        <v>27.6</v>
      </c>
      <c r="DG181" s="4">
        <v>62.9</v>
      </c>
      <c r="DH181" s="4">
        <f>IF(COUNT(DJ181,D181)=2,IFERROR(DJ181*100/D181,""),"")</f>
        <v>30.9</v>
      </c>
      <c r="DI181" s="1">
        <f>IF(COUNT(O181,DJ180)=2,O181*0.9+DJ180*0.015,"")</f>
        <v>362013</v>
      </c>
      <c r="DJ181" s="1">
        <f>IF(COUNT(DJ180,I181,O181,DL181,DI181)=5,DJ180+I181+O181-DL181-DI181,"")</f>
        <v>4271880</v>
      </c>
      <c r="DK181" s="1">
        <f>IF(COUNT(DK180,DI181,DM181,DR181)=4,DK180+DI181-DM181-DR181,"")</f>
        <v>9552974</v>
      </c>
      <c r="DL181" s="1">
        <f>IF(COUNT(DJ180,BZ181)=2,ROUND(DJ180*BZ181/1000,0),"")</f>
        <v>21115</v>
      </c>
      <c r="DM181" s="1">
        <v>13707.68694</v>
      </c>
      <c r="DO181" s="1">
        <v>48660.31306</v>
      </c>
      <c r="DR181" s="1">
        <f>IF(COUNT(DI180)=1,ROUND(DI180*0.2,0),"")</f>
        <v>48660.31306</v>
      </c>
      <c r="DS181" s="1">
        <f>IF(COUNT(DS180,DR181,BZ181)=3,INT(DS180+DR181-(DS180*BZ181/1000)),"")</f>
        <v>1240055</v>
      </c>
      <c r="DU181" t="str">
        <v>http://lds.org/ensign/2010/05/statistical-report-2009?lang=eng</v>
      </c>
    </row>
    <row r="182">
      <c r="A182">
        <v>2010</v>
      </c>
      <c r="B182" t="str">
        <v/>
      </c>
      <c r="C182" s="1">
        <f>A182</f>
        <v>2010</v>
      </c>
      <c r="D182" s="1">
        <v>14131467</v>
      </c>
      <c r="E182" s="1">
        <f>IF(COUNT(D182,D181)=2,(D182-D181),"")</f>
        <v>306613</v>
      </c>
      <c r="F182" s="2">
        <f>IFERROR(E182/D181,"")</f>
        <v>0.022178389732000064</v>
      </c>
      <c r="G182" s="2">
        <f>IFERROR((E182-E181)/E181,"")</f>
        <v>-0.030763881205645736</v>
      </c>
      <c r="H182" t="str">
        <v>Not reported</v>
      </c>
      <c r="I182" s="1">
        <v>120528</v>
      </c>
      <c r="J182" s="1">
        <f>IF(COUNT(I174,M182)=2,I174*M182,"")</f>
        <v>58528.624800000005</v>
      </c>
      <c r="K182" s="2">
        <f>IFERROR((I182-I181)/I181,"")</f>
        <v>0.006732263076126359</v>
      </c>
      <c r="L182" s="2">
        <f>IFERROR(J182/E182,"")</f>
        <v>0.19088761663725937</v>
      </c>
      <c r="M182" s="2">
        <f>IF(COUNT(M181)=1,M181-0.0002,"")</f>
        <v>0.7214</v>
      </c>
      <c r="N182" s="2">
        <f>IF(COUNT(I174,J182)=2,IFERROR((I174-J182)/I174,""),"")</f>
        <v>0.27859999999999996</v>
      </c>
      <c r="O182" s="1">
        <v>272814</v>
      </c>
      <c r="P182" s="2">
        <f>IFERROR((O182-O181)/O181,"")</f>
        <v>-0.026033001792178677</v>
      </c>
      <c r="Q182" s="1">
        <f>IF(COUNT(O182,J182)=2,(O182+J182),"")</f>
        <v>331342.6248</v>
      </c>
      <c r="R182" s="2">
        <v>0.775523498035102</v>
      </c>
      <c r="S182" s="1">
        <f>IF(COUNT(Q182,E182)=2,(Q182-E182),"")</f>
        <v>24729.62479999999</v>
      </c>
      <c r="T182" s="2">
        <f>IFERROR((U182-U181)/U181,"")</f>
        <v>0.009451832379774238</v>
      </c>
      <c r="U182" s="1">
        <v>52225</v>
      </c>
      <c r="V182" s="2">
        <f>IFERROR(U182/D182,"")</f>
        <v>0.003695653112306033</v>
      </c>
      <c r="W182" s="2">
        <f>IFERROR((X182-X181)/X181,"")</f>
        <v>-0.0351525778979447</v>
      </c>
      <c r="X182" s="3">
        <f>IFERROR(O182/U182,"")</f>
        <v>5.223820009573958</v>
      </c>
      <c r="Y182" s="3">
        <f>IFERROR(E182/U182,"")</f>
        <v>5.871000478697941</v>
      </c>
      <c r="Z182" s="3">
        <f>IFERROR(Q182/U182,"")</f>
        <v>6.344521298228817</v>
      </c>
      <c r="AB182" s="1">
        <f>IF(COUNT(AC182,AD182)=2,AC182+AD182,"")</f>
        <v>20813</v>
      </c>
      <c r="AC182" s="1">
        <v>20813</v>
      </c>
      <c r="AD182" t="str">
        <v>Not Reported</v>
      </c>
      <c r="AE182" s="2">
        <f>IFERROR((AF182-AF181)/AF181,"")</f>
        <v>0.4117442399876295</v>
      </c>
      <c r="AF182" s="1">
        <f>IF(COUNT(U182,AB182)=2,U182+AB182,IF(COUNT(U182,AC182,AD182)=3,U182+AC182+AD182,IF(COUNT(U182)=1,U182,"")))</f>
        <v>73038</v>
      </c>
      <c r="AG182" s="2">
        <f>IFERROR((AH182-AH181)/AH181,"")</f>
        <v>0.010820244328097731</v>
      </c>
      <c r="AH182" s="1">
        <v>2896</v>
      </c>
      <c r="AJ182" s="2">
        <f>IFERROR((AK182-AK181)/AK181,"")</f>
        <v>-0.003246753246753247</v>
      </c>
      <c r="AK182" s="1">
        <v>614</v>
      </c>
      <c r="AM182" s="2">
        <f>IFERROR((AN182-AN181)/AN181,"")</f>
        <v>0.013733041212846743</v>
      </c>
      <c r="AN182" s="3">
        <f>IF(COUNT(D182,AH182,AK182)=3,D182/(AH182+AK182),"")</f>
        <v>4026.0589743589744</v>
      </c>
      <c r="AO182" s="2">
        <f>IFERROR((AP182-AP181)/AP181,"")</f>
        <v>0.008302842668167746</v>
      </c>
      <c r="AP182" s="1">
        <v>28660</v>
      </c>
      <c r="AU182" s="3">
        <f>IFERROR(AP182/AH182,"")</f>
        <v>9.896408839779005</v>
      </c>
      <c r="AV182" s="1">
        <v>2.094067350697186</v>
      </c>
      <c r="AW182" s="3">
        <f>IFERROR(D182/AP182,"")</f>
        <v>493.0728192602931</v>
      </c>
      <c r="AX182" s="1">
        <v>124.71446805705267</v>
      </c>
      <c r="BT182" s="1">
        <v>369373</v>
      </c>
      <c r="BV182" s="1">
        <v>367835.2333</v>
      </c>
      <c r="BW182" s="1">
        <v>31946</v>
      </c>
      <c r="BX182" s="1">
        <v>88582</v>
      </c>
      <c r="BY182" s="4">
        <v>18.8</v>
      </c>
      <c r="BZ182" s="4">
        <v>5.2</v>
      </c>
      <c r="CA182" s="1">
        <v>82.5</v>
      </c>
      <c r="CB182" s="5">
        <v>1.0188</v>
      </c>
      <c r="CC182" s="1">
        <v>3.12</v>
      </c>
      <c r="CD182" s="3">
        <v>0.4977</v>
      </c>
      <c r="CE182" s="1">
        <v>340</v>
      </c>
      <c r="CF182" s="1">
        <v>24894</v>
      </c>
      <c r="CG182" s="1">
        <v>7806</v>
      </c>
      <c r="CH182" s="1">
        <v>20854</v>
      </c>
      <c r="CI182" s="1">
        <v>4040</v>
      </c>
      <c r="CJ182" s="1">
        <v>3766</v>
      </c>
      <c r="CK182" s="1">
        <v>13058157</v>
      </c>
      <c r="CL182" s="1">
        <v>1073310</v>
      </c>
      <c r="CM182" s="3">
        <v>569</v>
      </c>
      <c r="CO182" s="1">
        <v>30563</v>
      </c>
      <c r="CP182" s="1">
        <v>1.72</v>
      </c>
      <c r="CQ182" s="1">
        <v>3425.778683</v>
      </c>
      <c r="CR182" s="1">
        <v>21845</v>
      </c>
      <c r="CS182" s="1">
        <v>5292.221317</v>
      </c>
      <c r="CT182" s="1">
        <v>4244</v>
      </c>
      <c r="CU182" s="1">
        <v>40555</v>
      </c>
      <c r="CV182" s="1">
        <v>7426</v>
      </c>
      <c r="CW182" s="1">
        <v>161236</v>
      </c>
      <c r="CX182" s="1">
        <v>144487</v>
      </c>
      <c r="CY182" s="1">
        <v>136466</v>
      </c>
      <c r="CZ182" s="1">
        <v>151974</v>
      </c>
      <c r="DA182" s="1">
        <v>159193</v>
      </c>
      <c r="DB182" s="4">
        <v>33.70835891</v>
      </c>
      <c r="DC182" s="4">
        <v>30.8</v>
      </c>
      <c r="DD182" s="4">
        <v>29.9</v>
      </c>
      <c r="DF182" s="4">
        <v>28</v>
      </c>
      <c r="DG182" s="4">
        <v>62.2</v>
      </c>
      <c r="DH182" s="4">
        <f>IF(COUNT(DJ182,D182)=2,IFERROR(DJ182*100/D182,""),"")</f>
        <v>30.8</v>
      </c>
      <c r="DI182" s="1">
        <f>IF(COUNT(O182,DJ181)=2,O182*0.9+DJ181*0.015,"")</f>
        <v>290343</v>
      </c>
      <c r="DJ182" s="1">
        <f>IF(COUNT(DJ181,I182,O182,DL182,DI182)=5,DJ181+I182+O182-DL182-DI182,"")</f>
        <v>4352492</v>
      </c>
      <c r="DK182" s="1">
        <f>IF(COUNT(DK181,DI182,DM182,DR182)=4,DK181+DI182-DM182-DR182,"")</f>
        <v>9778975</v>
      </c>
      <c r="DL182" s="1">
        <f>IF(COUNT(DJ181,BZ182)=2,ROUND(DJ181*BZ182/1000,0),"")</f>
        <v>22387</v>
      </c>
      <c r="DM182" s="1">
        <v>14101.62754</v>
      </c>
      <c r="DO182" s="1">
        <v>50240.37246</v>
      </c>
      <c r="DR182" s="1">
        <f>IF(COUNT(DI181)=1,ROUND(DI181*0.2,0),"")</f>
        <v>50240.37246</v>
      </c>
      <c r="DS182" s="1">
        <f>IF(COUNT(DS181,DR182,BZ182)=3,INT(DS181+DR182-(DS181*BZ182/1000)),"")</f>
        <v>1283847</v>
      </c>
      <c r="DU182" t="str">
        <v>http://www.deseretnews.com/article/700123811/2010-LDS-Church-statistical-report.html</v>
      </c>
    </row>
    <row r="183">
      <c r="A183">
        <v>2011</v>
      </c>
      <c r="B183" t="str">
        <v>http://www.mormonnewsroom.org/article/church-lowers-age-requirement-for-missionary-service</v>
      </c>
      <c r="C183" s="1">
        <f>A183</f>
        <v>2011</v>
      </c>
      <c r="D183" s="1">
        <v>14441346</v>
      </c>
      <c r="E183" s="1">
        <f>IF(COUNT(D183,D182)=2,(D183-D182),"")</f>
        <v>309879</v>
      </c>
      <c r="F183" s="2">
        <f>IFERROR(E183/D182,"")</f>
        <v>0.02192829661633856</v>
      </c>
      <c r="G183" s="2">
        <f>IFERROR((E183-E182)/E182,"")</f>
        <v>0.010651864076213338</v>
      </c>
      <c r="H183" t="str">
        <v>Not reported</v>
      </c>
      <c r="I183" s="1">
        <v>119917</v>
      </c>
      <c r="J183" s="1">
        <f>IF(COUNT(I175,M183)=2,I175*M183,"")</f>
        <v>71728.3884</v>
      </c>
      <c r="K183" s="2">
        <f>IFERROR((I183-I182)/I182,"")</f>
        <v>-0.005069361476171512</v>
      </c>
      <c r="L183" s="2">
        <f>IFERROR(J183/E183,"")</f>
        <v>0.23147224690927748</v>
      </c>
      <c r="M183" s="2">
        <f>IF(COUNT(M182)=1,M182-0.0002,"")</f>
        <v>0.7212</v>
      </c>
      <c r="N183" s="2">
        <f>IF(COUNT(I175,J183)=2,IFERROR((I175-J183)/I175,""),"")</f>
        <v>0.27880000000000005</v>
      </c>
      <c r="O183" s="1">
        <v>281312</v>
      </c>
      <c r="P183" s="2">
        <f>IFERROR((O183-O182)/O182,"")</f>
        <v>0.03114942781528807</v>
      </c>
      <c r="Q183" s="1">
        <f>IF(COUNT(O183,J183)=2,(O183+J183),"")</f>
        <v>353040.3884</v>
      </c>
      <c r="R183" s="2">
        <v>0.7453313080593125</v>
      </c>
      <c r="S183" s="1">
        <f>IF(COUNT(Q183,E183)=2,(Q183-E183),"")</f>
        <v>43161.388399999996</v>
      </c>
      <c r="T183" s="2">
        <f>IFERROR((U183-U182)/U182,"")</f>
        <v>0.060986117759693634</v>
      </c>
      <c r="U183" s="1">
        <v>55410</v>
      </c>
      <c r="V183" s="2">
        <f>IFERROR(U183/D183,"")</f>
        <v>0.0038368999676345957</v>
      </c>
      <c r="W183" s="2">
        <f>IFERROR((X183-X182)/X182,"")</f>
        <v>-0.028121659129156804</v>
      </c>
      <c r="X183" s="3">
        <f>IFERROR(O183/U183,"")</f>
        <v>5.076917523912651</v>
      </c>
      <c r="Y183" s="3">
        <f>IFERROR(E183/U183,"")</f>
        <v>5.592474282620466</v>
      </c>
      <c r="Z183" s="3">
        <f>IFERROR(Q183/U183,"")</f>
        <v>6.37142011189316</v>
      </c>
      <c r="AA183" s="2">
        <f>IFERROR((AB183-AB182)/AB182,"")</f>
        <v>0.07139768413972036</v>
      </c>
      <c r="AB183" s="1">
        <f>IF(COUNT(AC183,AD183)=2,AC183+AD183,"")</f>
        <v>22299</v>
      </c>
      <c r="AC183" s="1">
        <v>22299</v>
      </c>
      <c r="AD183" t="str">
        <v>Not Reported</v>
      </c>
      <c r="AE183" s="2">
        <f>IFERROR((AF183-AF182)/AF182,"")</f>
        <v>0.0639530107615214</v>
      </c>
      <c r="AF183" s="1">
        <f>IF(COUNT(U183,AB183)=2,U183+AB183,IF(COUNT(U183,AC183,AD183)=3,U183+AC183+AD183,IF(COUNT(U183)=1,U183,"")))</f>
        <v>77709</v>
      </c>
      <c r="AG183" s="2">
        <f>IFERROR((AH183-AH182)/AH182,"")</f>
        <v>0.017265193370165747</v>
      </c>
      <c r="AH183" s="1">
        <v>2946</v>
      </c>
      <c r="AJ183" s="2">
        <f>IFERROR((AK183-AK182)/AK182,"")</f>
        <v>-0.009771986970684038</v>
      </c>
      <c r="AK183" s="1">
        <v>608</v>
      </c>
      <c r="AM183" s="2">
        <f>IFERROR((AN183-AN182)/AN182,"")</f>
        <v>0.009276398740390572</v>
      </c>
      <c r="AN183" s="3">
        <f>IF(COUNT(D183,AH183,AK183)=3,D183/(AH183+AK183),"")</f>
        <v>4063.406302757456</v>
      </c>
      <c r="AO183" s="2">
        <f>IFERROR((AP183-AP182)/AP182,"")</f>
        <v>0.0043265875785066295</v>
      </c>
      <c r="AP183" s="1">
        <v>28784</v>
      </c>
      <c r="AU183" s="3">
        <f>IFERROR(AP183/AH183,"")</f>
        <v>9.770536320434488</v>
      </c>
      <c r="AV183" s="1">
        <v>2.219939870041703</v>
      </c>
      <c r="AW183" s="3">
        <f>IFERROR(D183/AP183,"")</f>
        <v>501.7143551973318</v>
      </c>
      <c r="AX183" s="1">
        <v>133.3560039940914</v>
      </c>
      <c r="BT183" s="1">
        <v>375389</v>
      </c>
      <c r="BV183" s="1">
        <v>379824.0667</v>
      </c>
      <c r="BW183" s="1">
        <v>32941</v>
      </c>
      <c r="BX183" s="1">
        <v>86976</v>
      </c>
      <c r="BY183" s="4">
        <v>18.2</v>
      </c>
      <c r="BZ183" s="4">
        <v>5.3</v>
      </c>
      <c r="CA183" s="1">
        <v>82.6</v>
      </c>
      <c r="CB183" s="5">
        <v>1.0182</v>
      </c>
      <c r="CC183" s="1">
        <v>3.01</v>
      </c>
      <c r="CD183" s="3">
        <v>0.5</v>
      </c>
      <c r="CE183" s="1">
        <v>340</v>
      </c>
      <c r="CF183" s="1">
        <v>25049</v>
      </c>
      <c r="CG183" s="1">
        <v>7683</v>
      </c>
      <c r="CH183" s="1">
        <v>21101</v>
      </c>
      <c r="CI183" s="1">
        <v>3948</v>
      </c>
      <c r="CJ183" s="1">
        <v>3735</v>
      </c>
      <c r="CK183" s="1">
        <v>13376871</v>
      </c>
      <c r="CL183" s="1">
        <v>1064475</v>
      </c>
      <c r="CM183" s="3">
        <v>578</v>
      </c>
      <c r="CO183" s="1">
        <v>33261</v>
      </c>
      <c r="CP183" s="1">
        <v>1.659063456</v>
      </c>
      <c r="CQ183" s="1">
        <v>4921.555329</v>
      </c>
      <c r="CR183" s="1">
        <v>22813</v>
      </c>
      <c r="CS183" s="1">
        <v>5526.444671</v>
      </c>
      <c r="CT183" s="1">
        <v>5778</v>
      </c>
      <c r="CU183" s="1">
        <v>41954</v>
      </c>
      <c r="CV183" s="1">
        <v>7678</v>
      </c>
      <c r="CW183" s="1">
        <v>161940</v>
      </c>
      <c r="CX183" s="1">
        <v>164977</v>
      </c>
      <c r="CY183" s="1">
        <v>148229</v>
      </c>
      <c r="CZ183" s="1">
        <v>140207</v>
      </c>
      <c r="DA183" s="1">
        <v>155716</v>
      </c>
      <c r="DB183" s="4">
        <v>33.45068684</v>
      </c>
      <c r="DC183" s="4">
        <v>30.3</v>
      </c>
      <c r="DD183" s="4">
        <v>29.7</v>
      </c>
      <c r="DF183" s="4">
        <v>29</v>
      </c>
      <c r="DG183" s="4">
        <v>61</v>
      </c>
      <c r="DH183" s="4">
        <f>IF(COUNT(DJ183,D183)=2,IFERROR(DJ183*100/D183,""),"")</f>
        <v>30.3</v>
      </c>
      <c r="DI183" s="1">
        <f>IF(COUNT(O183,DJ182)=2,O183*0.9+DJ182*0.015,"")</f>
        <v>355050</v>
      </c>
      <c r="DJ183" s="1">
        <f>IF(COUNT(DJ182,I183,O183,DL183,DI183)=5,DJ182+I183+O183-DL183-DI183,"")</f>
        <v>4375728</v>
      </c>
      <c r="DK183" s="1">
        <f>IF(COUNT(DK182,DI183,DM183,DR183)=4,DK182+DI183-DM183-DR183,"")</f>
        <v>10065618</v>
      </c>
      <c r="DL183" s="1">
        <f>IF(COUNT(DJ182,BZ183)=2,ROUND(DJ182*BZ183/1000,0),"")</f>
        <v>22943</v>
      </c>
      <c r="DM183" s="1">
        <v>14251.14497</v>
      </c>
      <c r="DO183" s="1">
        <v>54155.85503</v>
      </c>
      <c r="DR183" s="1">
        <f>IF(COUNT(DI182)=1,ROUND(DI182*0.2,0),"")</f>
        <v>54155.85503</v>
      </c>
      <c r="DS183" s="1">
        <f>IF(COUNT(DS182,DR183,BZ183)=3,INT(DS182+DR183-(DS182*BZ183/1000)),"")</f>
        <v>1331198</v>
      </c>
      <c r="DU183" t="str">
        <v>http://www.lds.org/ensign/2012/05/statistical-report-2011?lang=eng</v>
      </c>
    </row>
    <row r="184">
      <c r="A184">
        <v>2012</v>
      </c>
      <c r="B184" t="str">
        <v>2012, October General Conference: President Monson announces lowering of Missionary Age Requirement</v>
      </c>
      <c r="C184" s="1">
        <f>A184</f>
        <v>2012</v>
      </c>
      <c r="D184" s="1">
        <v>14782473</v>
      </c>
      <c r="E184" s="1">
        <f>IF(COUNT(D184,D183)=2,(D184-D183),"")</f>
        <v>341127</v>
      </c>
      <c r="F184" s="2">
        <f>IFERROR(E184/D183,"")</f>
        <v>0.023621551619911328</v>
      </c>
      <c r="G184" s="2">
        <f>IFERROR((E184-E183)/E183,"")</f>
        <v>0.10083935987917865</v>
      </c>
      <c r="H184" t="str">
        <v>Not reported</v>
      </c>
      <c r="I184" s="1">
        <v>122273</v>
      </c>
      <c r="J184" s="1">
        <f>IF(COUNT(I176,M184)=2,I176*M184,"")</f>
        <v>71285.27</v>
      </c>
      <c r="K184" s="2">
        <f>IFERROR((I184-I183)/I183,"")</f>
        <v>0.019646922454697832</v>
      </c>
      <c r="L184" s="2">
        <f>IFERROR(J184/E184,"")</f>
        <v>0.20896988511610046</v>
      </c>
      <c r="M184" s="2">
        <f>IF(COUNT(M183)=1,M183-0.0002,"")</f>
        <v>0.721</v>
      </c>
      <c r="N184" s="2">
        <f>IF(COUNT(I176,J184)=2,IFERROR((I176-J184)/I176,""),"")</f>
        <v>0.27899999999999997</v>
      </c>
      <c r="O184" s="1">
        <v>272330</v>
      </c>
      <c r="P184" s="2">
        <f>IFERROR((O184-O183)/O183,"")</f>
        <v>-0.03192896143783415</v>
      </c>
      <c r="Q184" s="1">
        <f>IF(COUNT(O184,J184)=2,(O184+J184),"")</f>
        <v>343615.27</v>
      </c>
      <c r="R184" s="2">
        <v>-0.9423496302542478</v>
      </c>
      <c r="S184" s="1">
        <f>IF(COUNT(Q184,E184)=2,(Q184-E184),"")</f>
        <v>2488.2700000000186</v>
      </c>
      <c r="T184" s="2">
        <f>IFERROR((U184-U183)/U183,"")</f>
        <v>0.06460927630391626</v>
      </c>
      <c r="U184" s="1">
        <v>58990</v>
      </c>
      <c r="V184" s="2">
        <f>IFERROR(U184/D184,"")</f>
        <v>0.003990536630778896</v>
      </c>
      <c r="W184" s="2">
        <f>IFERROR((X184-X183)/X183,"")</f>
        <v>-0.09067950081828083</v>
      </c>
      <c r="X184" s="3">
        <f>IFERROR(O184/U184,"")</f>
        <v>4.616545177148669</v>
      </c>
      <c r="Y184" s="3">
        <f>IFERROR(E184/U184,"")</f>
        <v>5.782793693846415</v>
      </c>
      <c r="Z184" s="3">
        <f>IFERROR(Q184/U184,"")</f>
        <v>5.824974911001865</v>
      </c>
      <c r="AA184" s="2">
        <f>IFERROR((AB184-AB183)/AB183,"")</f>
        <v>0.029687429929593254</v>
      </c>
      <c r="AB184" s="1">
        <f>IF(COUNT(AC184,AD184)=2,AC184+AD184,"")</f>
        <v>22961</v>
      </c>
      <c r="AC184" s="1">
        <v>22961</v>
      </c>
      <c r="AD184" t="str">
        <v>Not Reported</v>
      </c>
      <c r="AE184" s="2">
        <f>IFERROR((AF184-AF183)/AF183,"")</f>
        <v>0.05458827162876887</v>
      </c>
      <c r="AF184" s="1">
        <f>IF(COUNT(U184,AB184)=2,U184+AB184,IF(COUNT(U184,AC184,AD184)=3,U184+AC184+AD184,IF(COUNT(U184)=1,U184,"")))</f>
        <v>81951</v>
      </c>
      <c r="AG184" s="2">
        <f>IFERROR((AH184-AH183)/AH183,"")</f>
        <v>0.02002715546503734</v>
      </c>
      <c r="AH184" s="1">
        <v>3005</v>
      </c>
      <c r="AJ184" s="2">
        <f>IFERROR((AK184-AK183)/AK183,"")</f>
        <v>-0.027960526315789474</v>
      </c>
      <c r="AK184" s="1">
        <v>591</v>
      </c>
      <c r="AM184" s="2">
        <f>IFERROR((AN184-AN183)/AN183,"")</f>
        <v>0.011666016256163892</v>
      </c>
      <c r="AN184" s="3">
        <f>IF(COUNT(D184,AH184,AK184)=3,D184/(AH184+AK184),"")</f>
        <v>4110.8100667408235</v>
      </c>
      <c r="AO184" s="2">
        <f>IFERROR((AP184-AP183)/AP183,"")</f>
        <v>0.007990550305725402</v>
      </c>
      <c r="AP184" s="1">
        <v>29014</v>
      </c>
      <c r="AU184" s="3">
        <f>IFERROR(AP184/AH184,"")</f>
        <v>9.655241264559068</v>
      </c>
      <c r="AV184" s="1">
        <v>2.3352349259171223</v>
      </c>
      <c r="AW184" s="3">
        <f>IFERROR(D184/AP184,"")</f>
        <v>509.4944854208313</v>
      </c>
      <c r="AX184" s="1">
        <v>141.1361342175909</v>
      </c>
      <c r="BT184" s="1">
        <v>391680</v>
      </c>
      <c r="BV184" s="1">
        <v>370902.8333</v>
      </c>
      <c r="BW184" s="1">
        <v>31889</v>
      </c>
      <c r="BX184" s="1">
        <v>90384</v>
      </c>
      <c r="BY184" s="4">
        <v>18</v>
      </c>
      <c r="BZ184" s="4">
        <v>5.5</v>
      </c>
      <c r="CA184" s="1">
        <v>82.7</v>
      </c>
      <c r="CB184" s="5">
        <v>1.018</v>
      </c>
      <c r="CC184" s="1">
        <v>2.98</v>
      </c>
      <c r="CD184" s="3">
        <v>0.5</v>
      </c>
      <c r="CE184" s="1">
        <v>347</v>
      </c>
      <c r="CF184" s="1">
        <v>25333</v>
      </c>
      <c r="CG184" s="1">
        <v>7567</v>
      </c>
      <c r="CH184" s="1">
        <v>21447</v>
      </c>
      <c r="CI184" s="1">
        <v>3886</v>
      </c>
      <c r="CJ184" s="1">
        <v>3681</v>
      </c>
      <c r="CK184" s="1">
        <v>13733388</v>
      </c>
      <c r="CL184" s="1">
        <v>1049085</v>
      </c>
      <c r="CM184" s="3">
        <v>585</v>
      </c>
      <c r="CO184" s="1">
        <v>37787.43883</v>
      </c>
      <c r="CP184" s="1">
        <v>1.652043984</v>
      </c>
      <c r="CQ184" s="1">
        <v>4980.011168</v>
      </c>
      <c r="CR184" s="1">
        <v>26112.17305</v>
      </c>
      <c r="CS184" s="1">
        <v>6695.254615</v>
      </c>
      <c r="CT184" s="1">
        <v>6210.4</v>
      </c>
      <c r="CU184" s="1">
        <v>44229</v>
      </c>
      <c r="CV184" s="1">
        <v>8550.6</v>
      </c>
      <c r="CW184" s="1">
        <v>154903</v>
      </c>
      <c r="CX184" s="1">
        <v>165562</v>
      </c>
      <c r="CY184" s="1">
        <v>168599</v>
      </c>
      <c r="CZ184" s="1">
        <v>151851</v>
      </c>
      <c r="DA184" s="1">
        <v>143829</v>
      </c>
      <c r="DB184" s="4">
        <v>34.36466215</v>
      </c>
      <c r="DC184" s="4">
        <v>29.9</v>
      </c>
      <c r="DD184" s="4">
        <v>29.5</v>
      </c>
      <c r="DF184" s="4">
        <v>34.9</v>
      </c>
      <c r="DG184" s="4">
        <v>61.1</v>
      </c>
      <c r="DH184" s="4">
        <f>IF(COUNT(DJ184,D184)=2,IFERROR(DJ184*100/D184,""),"")</f>
        <v>29.9</v>
      </c>
      <c r="DI184" s="1">
        <f>IF(COUNT(O184,DJ183)=2,O184*0.9+DJ183*0.015,"")</f>
        <v>326343</v>
      </c>
      <c r="DJ184" s="1">
        <f>IF(COUNT(DJ183,I184,O184,DL184,DI184)=5,DJ183+I184+O184-DL184-DI184,"")</f>
        <v>4419959</v>
      </c>
      <c r="DK184" s="1">
        <f>IF(COUNT(DK183,DI184,DM184,DR184)=4,DK183+DI184-DM184-DR184,"")</f>
        <v>10362514</v>
      </c>
      <c r="DL184" s="1">
        <f>IF(COUNT(DJ183,BZ184)=2,ROUND(DJ183*BZ184/1000,0),"")</f>
        <v>24029</v>
      </c>
      <c r="DM184" s="1">
        <v>14171.2749</v>
      </c>
      <c r="DO184" s="1">
        <v>15275.7251</v>
      </c>
      <c r="DR184" s="1">
        <f>IF(COUNT(DI183)=1,ROUND(DI183*0.2,0),"")</f>
        <v>15275.7251</v>
      </c>
      <c r="DS184" s="1">
        <f>IF(COUNT(DS183,DR184,BZ184)=3,INT(DS183+DR184-(DS183*BZ184/1000)),"")</f>
        <v>1339152</v>
      </c>
      <c r="DU184" t="str">
        <v>http://www.mormonnewsroom.org/article/2012-statistical-report-2013-april-general-conference</v>
      </c>
    </row>
    <row r="185">
      <c r="A185">
        <v>2013</v>
      </c>
      <c r="B185" t="str">
        <v>Worst growth rate since 1974</v>
      </c>
      <c r="C185" s="1">
        <f>A185</f>
        <v>2013</v>
      </c>
      <c r="D185" s="1">
        <v>15082028</v>
      </c>
      <c r="E185" s="1">
        <f>IF(COUNT(D185,D184)=2,(D185-D184),"")</f>
        <v>299555</v>
      </c>
      <c r="F185" s="2">
        <f>IFERROR(E185/D184,"")</f>
        <v>0.02026420071932484</v>
      </c>
      <c r="G185" s="2">
        <f>IFERROR((E185-E184)/E184,"")</f>
        <v>-0.12186663617948741</v>
      </c>
      <c r="H185" t="str">
        <v>Not reported</v>
      </c>
      <c r="I185" s="1">
        <v>115486</v>
      </c>
      <c r="J185" s="1">
        <f>IF(COUNT(I177,M185)=2,I177*M185,"")</f>
        <v>67142.52</v>
      </c>
      <c r="K185" s="2">
        <f>IFERROR((I185-I184)/I184,"")</f>
        <v>-0.05550693938972627</v>
      </c>
      <c r="L185" s="2">
        <f>IFERROR(J185/E185,"")</f>
        <v>0.22414087563218776</v>
      </c>
      <c r="M185" s="2">
        <f>IF(COUNT(M184)=1,M184-0.0002,"")</f>
        <v>0.7208</v>
      </c>
      <c r="N185" s="2">
        <f>IF(COUNT(I177,J185)=2,IFERROR((I177-J185)/I177,""),"")</f>
        <v>0.27919999999999995</v>
      </c>
      <c r="O185" s="1">
        <v>282945</v>
      </c>
      <c r="P185" s="2">
        <f>IFERROR((O185-O184)/O184,"")</f>
        <v>0.03897844526860794</v>
      </c>
      <c r="Q185" s="1">
        <f>IF(COUNT(O185,J185)=2,(O185+J185),"")</f>
        <v>350087.52</v>
      </c>
      <c r="R185" s="2">
        <v>19.308294517877737</v>
      </c>
      <c r="S185" s="1">
        <f>IF(COUNT(Q185,E185)=2,(Q185-E185),"")</f>
        <v>50532.52000000002</v>
      </c>
      <c r="T185" s="2">
        <f>IFERROR((U185-U184)/U184,"")</f>
        <v>0.4076114595694185</v>
      </c>
      <c r="U185" s="1">
        <v>83035</v>
      </c>
      <c r="V185" s="2">
        <f>IFERROR(U185/D185,"")</f>
        <v>0.005505559331941301</v>
      </c>
      <c r="W185" s="2">
        <f>IFERROR((X185-X184)/X184,"")</f>
        <v>-0.2618854882110534</v>
      </c>
      <c r="X185" s="3">
        <f>IFERROR(O185/U185,"")</f>
        <v>3.407538989582706</v>
      </c>
      <c r="Y185" s="3">
        <f>IFERROR(E185/U185,"")</f>
        <v>3.6075751189257543</v>
      </c>
      <c r="Z185" s="3">
        <f>IFERROR(Q185/U185,"")</f>
        <v>4.216144035647619</v>
      </c>
      <c r="AA185" s="2">
        <f>IFERROR((AB185-AB184)/AB184,"")</f>
        <v>0.04664430991681547</v>
      </c>
      <c r="AB185" s="1">
        <f>IF(COUNT(AC185,AD185)=2,AC185+AD185,"")</f>
        <v>24032</v>
      </c>
      <c r="AC185" s="1">
        <v>24032</v>
      </c>
      <c r="AD185" t="str">
        <v>Not Reported</v>
      </c>
      <c r="AE185" s="2">
        <f>IFERROR((AF185-AF184)/AF184,"")</f>
        <v>0.30647582091737746</v>
      </c>
      <c r="AF185" s="1">
        <f>IF(COUNT(U185,AB185)=2,U185+AB185,IF(COUNT(U185,AC185,AD185)=3,U185+AC185+AD185,IF(COUNT(U185)=1,U185,"")))</f>
        <v>107067</v>
      </c>
      <c r="AG185" s="2">
        <f>IFERROR((AH185-AH184)/AH184,"")</f>
        <v>0.014975041597337771</v>
      </c>
      <c r="AH185" s="1">
        <v>3050</v>
      </c>
      <c r="AJ185" s="2">
        <f>IFERROR((AK185-AK184)/AK184,"")</f>
        <v>-0.0338409475465313</v>
      </c>
      <c r="AK185" s="1">
        <v>571</v>
      </c>
      <c r="AM185" s="2">
        <f>IFERROR((AN185-AN184)/AN184,"")</f>
        <v>0.01322012311148628</v>
      </c>
      <c r="AN185" s="3">
        <f>IF(COUNT(D185,AH185,AK185)=3,D185/(AH185+AK185),"")</f>
        <v>4165.155481911074</v>
      </c>
      <c r="AO185" s="2">
        <f>IFERROR((AP185-AP184)/AP184,"")</f>
        <v>0.008237402633211552</v>
      </c>
      <c r="AP185" s="1">
        <v>29253</v>
      </c>
      <c r="AU185" s="3">
        <f>IFERROR(AP185/AH185,"")</f>
        <v>9.591147540983606</v>
      </c>
      <c r="AV185" s="1">
        <v>2.3993286494925847</v>
      </c>
      <c r="AW185" s="3">
        <f>IFERROR(D185/AP185,"")</f>
        <v>515.572009708406</v>
      </c>
      <c r="AX185" s="1">
        <v>147.21365850516554</v>
      </c>
      <c r="BS185" s="1">
        <v>744168</v>
      </c>
      <c r="BT185" s="1">
        <v>391680</v>
      </c>
      <c r="BU185" s="1">
        <v>352488</v>
      </c>
      <c r="BV185" s="1">
        <v>380493.9667</v>
      </c>
      <c r="BW185" s="1">
        <v>33132</v>
      </c>
      <c r="BX185" s="1">
        <v>82354</v>
      </c>
      <c r="BY185" s="4">
        <v>17.5</v>
      </c>
      <c r="BZ185" s="4">
        <v>5.7</v>
      </c>
      <c r="CA185" s="1">
        <v>82.8</v>
      </c>
      <c r="CB185" s="5">
        <v>1.0175</v>
      </c>
      <c r="CC185" s="1">
        <v>2.9</v>
      </c>
      <c r="CD185" s="3">
        <v>0.5</v>
      </c>
      <c r="CE185" s="1">
        <v>405</v>
      </c>
      <c r="CF185" s="1">
        <v>25626</v>
      </c>
      <c r="CG185" s="1">
        <v>7502</v>
      </c>
      <c r="CH185" s="1">
        <v>21751</v>
      </c>
      <c r="CI185" s="1">
        <v>3875</v>
      </c>
      <c r="CJ185" s="1">
        <v>3627</v>
      </c>
      <c r="CK185" s="1">
        <v>14048333</v>
      </c>
      <c r="CL185" s="1">
        <v>1033695</v>
      </c>
      <c r="CM185" s="3">
        <v>591</v>
      </c>
      <c r="CO185" s="1">
        <v>60218.52185</v>
      </c>
      <c r="CP185" s="1">
        <v>1.616377064</v>
      </c>
      <c r="CQ185" s="1">
        <v>5397.797208</v>
      </c>
      <c r="CR185" s="1">
        <v>32078.75495</v>
      </c>
      <c r="CS185" s="1">
        <v>22741.96969</v>
      </c>
      <c r="CT185" s="1">
        <v>6642.8</v>
      </c>
      <c r="CU185" s="1">
        <v>53142.4</v>
      </c>
      <c r="CV185" s="1">
        <v>23249.8</v>
      </c>
      <c r="CW185" s="1">
        <v>155204</v>
      </c>
      <c r="CX185" s="1">
        <v>158666</v>
      </c>
      <c r="CY185" s="1">
        <v>169325</v>
      </c>
      <c r="CZ185" s="1">
        <v>172363</v>
      </c>
      <c r="DA185" s="1">
        <v>155614</v>
      </c>
      <c r="DB185" s="4">
        <v>31.51529541</v>
      </c>
      <c r="DC185" s="4">
        <v>29.6</v>
      </c>
      <c r="DD185" s="4">
        <v>29.3</v>
      </c>
      <c r="DF185" s="4">
        <v>39.6</v>
      </c>
      <c r="DG185" s="4">
        <v>60.6</v>
      </c>
      <c r="DH185" s="4">
        <f>IF(COUNT(DJ185,D185)=2,IFERROR(DJ185*100/D185,""),"")</f>
        <v>29.6</v>
      </c>
      <c r="DI185" s="1">
        <f>IF(COUNT(O185,DJ184)=2,O185*0.9+DJ184*0.015,"")</f>
        <v>328916</v>
      </c>
      <c r="DJ185" s="1">
        <f>IF(COUNT(DJ184,I185,O185,DL185,DI185)=5,DJ184+I185+O185-DL185-DI185,"")</f>
        <v>4464280</v>
      </c>
      <c r="DK185" s="1">
        <f>IF(COUNT(DK184,DI185,DM185,DR185)=4,DK184+DI185-DM185-DR185,"")</f>
        <v>10617748</v>
      </c>
      <c r="DL185" s="1">
        <f>IF(COUNT(DJ184,BZ185)=2,ROUND(DJ184*BZ185/1000,0),"")</f>
        <v>25194</v>
      </c>
      <c r="DM185" s="1">
        <v>14704.21152</v>
      </c>
      <c r="DO185" s="1">
        <v>58977.78848</v>
      </c>
      <c r="DR185" s="1">
        <f>IF(COUNT(DI184)=1,ROUND(DI184*0.2,0),"")</f>
        <v>58977.78848</v>
      </c>
      <c r="DS185" s="1">
        <f>IF(COUNT(DS184,DR185,BZ185)=3,INT(DS184+DR185-(DS184*BZ185/1000)),"")</f>
        <v>1390496</v>
      </c>
      <c r="DU185" t="str">
        <v>http://www.deseretnews.com/article/865600312/2013-Statistical-Report-for-2014-April-General-Conference.html | http://www.mormonnewsroom.org/facts-and-stats</v>
      </c>
    </row>
    <row r="186">
      <c r="A186">
        <v>2014</v>
      </c>
      <c r="B186" t="str">
        <v>Worst growth rate since 1957</v>
      </c>
      <c r="C186" s="1">
        <f>A186</f>
        <v>2014</v>
      </c>
      <c r="D186" s="1">
        <v>15372337</v>
      </c>
      <c r="E186" s="1">
        <f>IF(COUNT(D186,D185)=2,(D186-D185),"")</f>
        <v>290309</v>
      </c>
      <c r="F186" s="2">
        <f>IFERROR(E186/D185,"")</f>
        <v>0.01924867133252902</v>
      </c>
      <c r="G186" s="2">
        <f>IFERROR((E186-E185)/E185,"")</f>
        <v>-0.030865784246632506</v>
      </c>
      <c r="H186" t="str">
        <v>Not reported</v>
      </c>
      <c r="I186" s="1">
        <v>116409</v>
      </c>
      <c r="J186" s="1">
        <f>IF(COUNT(I178,M186)=2,I178*M186,"")</f>
        <v>67740.7236</v>
      </c>
      <c r="K186" s="2">
        <f>IFERROR((I186-I185)/I185,"")</f>
        <v>0.007992310756282147</v>
      </c>
      <c r="L186" s="2">
        <f>IFERROR(J186/E186,"")</f>
        <v>0.23334007419680408</v>
      </c>
      <c r="M186" s="2">
        <f>IF(COUNT(M185)=1,M185-0.0002,"")</f>
        <v>0.7206</v>
      </c>
      <c r="N186" s="2">
        <f>IF(COUNT(I178,J186)=2,IFERROR((I178-J186)/I178,""),"")</f>
        <v>0.27940000000000004</v>
      </c>
      <c r="O186" s="1">
        <v>296803</v>
      </c>
      <c r="P186" s="2">
        <f>IFERROR((O186-O185)/O185,"")</f>
        <v>0.04897771651734436</v>
      </c>
      <c r="Q186" s="1">
        <f>IF(COUNT(O186,J186)=2,(O186+J186),"")</f>
        <v>364543.7236</v>
      </c>
      <c r="R186" s="2">
        <v>0.4690485176674347</v>
      </c>
      <c r="S186" s="1">
        <f>IF(COUNT(Q186,E186)=2,(Q186-E186),"")</f>
        <v>74234.72360000003</v>
      </c>
      <c r="T186" s="2">
        <f>IFERROR((U186-U185)/U185,"")</f>
        <v>0.02543505750587102</v>
      </c>
      <c r="U186" s="1">
        <v>85147</v>
      </c>
      <c r="V186" s="2">
        <f>IFERROR(U186/D186,"")</f>
        <v>0.005538975628754431</v>
      </c>
      <c r="W186" s="2">
        <f>IFERROR((X186-X185)/X185,"")</f>
        <v>0.02295870307841364</v>
      </c>
      <c r="X186" s="3">
        <f>IFERROR(O186/U186,"")</f>
        <v>3.485771665472653</v>
      </c>
      <c r="Y186" s="3">
        <f>IFERROR(E186/U186,"")</f>
        <v>3.4095035644238787</v>
      </c>
      <c r="Z186" s="3">
        <f>IFERROR(Q186/U186,"")</f>
        <v>4.281345480169589</v>
      </c>
      <c r="AA186" s="2">
        <f>IFERROR((AB186-AB185)/AB185,"")</f>
        <v>0.26514647137150466</v>
      </c>
      <c r="AB186" s="1">
        <f>IF(COUNT(AC186,AD186)=2,AC186+AD186,"")</f>
        <v>30404</v>
      </c>
      <c r="AC186" s="1">
        <v>30404</v>
      </c>
      <c r="AD186" t="str">
        <v>Not Reported</v>
      </c>
      <c r="AE186" s="2">
        <f>IFERROR((AF186-AF185)/AF185,"")</f>
        <v>0.07924010199221049</v>
      </c>
      <c r="AF186" s="1">
        <f>IF(COUNT(U186,AB186)=2,U186+AB186,IF(COUNT(U186,AC186,AD186)=3,U186+AC186+AD186,IF(COUNT(U186)=1,U186,"")))</f>
        <v>115551</v>
      </c>
      <c r="AG186" s="2">
        <f>IFERROR((AH186-AH185)/AH185,"")</f>
        <v>0.02098360655737705</v>
      </c>
      <c r="AH186" s="1">
        <v>3114</v>
      </c>
      <c r="AJ186" s="2">
        <f>IFERROR((AK186-AK185)/AK185,"")</f>
        <v>-0.017513134851138354</v>
      </c>
      <c r="AK186" s="1">
        <v>561</v>
      </c>
      <c r="AM186" s="2">
        <f>IFERROR((AN186-AN185)/AN185,"")</f>
        <v>0.004271956161928626</v>
      </c>
      <c r="AN186" s="3">
        <f>IF(COUNT(D186,AH186,AK186)=3,D186/(AH186+AK186),"")</f>
        <v>4182.948843537415</v>
      </c>
      <c r="AO186" s="2">
        <f>IFERROR((AP186-AP185)/AP185,"")</f>
        <v>0.012579906334393053</v>
      </c>
      <c r="AP186" s="1">
        <v>29621</v>
      </c>
      <c r="AU186" s="3">
        <f>IFERROR(AP186/AH186,"")</f>
        <v>9.512202954399486</v>
      </c>
      <c r="AV186" s="1">
        <v>2.4782732360767046</v>
      </c>
      <c r="AW186" s="3">
        <f>IFERROR(D186/AP186,"")</f>
        <v>518.9675230410858</v>
      </c>
      <c r="AX186" s="1">
        <v>150.60917183784534</v>
      </c>
      <c r="BT186" s="1">
        <v>402489</v>
      </c>
      <c r="BV186" s="1">
        <v>391169</v>
      </c>
      <c r="BW186" s="1">
        <v>34755</v>
      </c>
      <c r="BX186" s="1">
        <v>81654</v>
      </c>
      <c r="BY186" s="4">
        <v>17.4</v>
      </c>
      <c r="BZ186" s="4">
        <v>5.9</v>
      </c>
      <c r="CA186" s="1">
        <v>82.9</v>
      </c>
      <c r="CB186" s="5">
        <v>1.0174</v>
      </c>
      <c r="CC186" s="1">
        <v>2.88</v>
      </c>
      <c r="CD186" s="3">
        <v>0.5</v>
      </c>
      <c r="CE186" s="1">
        <v>406</v>
      </c>
      <c r="CF186" s="1">
        <v>26048</v>
      </c>
      <c r="CG186" s="1">
        <v>7445</v>
      </c>
      <c r="CH186" s="1">
        <v>22176</v>
      </c>
      <c r="CI186" s="1">
        <v>3872</v>
      </c>
      <c r="CJ186" s="1">
        <v>3573</v>
      </c>
      <c r="CK186" s="1">
        <v>14354032</v>
      </c>
      <c r="CL186" s="1">
        <v>1018305</v>
      </c>
      <c r="CM186" s="3">
        <v>594</v>
      </c>
      <c r="CO186" s="1">
        <v>48436.7759</v>
      </c>
      <c r="CP186" s="1">
        <v>1.579320174</v>
      </c>
      <c r="CQ186" s="1">
        <v>5392.550698</v>
      </c>
      <c r="CR186" s="1">
        <v>23257.4342</v>
      </c>
      <c r="CS186" s="1">
        <v>19786.791</v>
      </c>
      <c r="CT186" s="1">
        <v>6742</v>
      </c>
      <c r="CU186" s="1">
        <v>50161</v>
      </c>
      <c r="CV186" s="1">
        <v>28244</v>
      </c>
      <c r="CW186" s="1">
        <v>153506</v>
      </c>
      <c r="CX186" s="1">
        <v>159151</v>
      </c>
      <c r="CY186" s="1">
        <v>162614</v>
      </c>
      <c r="CZ186" s="1">
        <v>173272</v>
      </c>
      <c r="DA186" s="1">
        <v>176310</v>
      </c>
      <c r="DB186" s="4">
        <v>30.81829892</v>
      </c>
      <c r="DC186" s="4">
        <v>29.5</v>
      </c>
      <c r="DD186" s="4">
        <v>29.3</v>
      </c>
      <c r="DF186" s="4">
        <v>26.9</v>
      </c>
      <c r="DG186" s="4">
        <v>62.1</v>
      </c>
      <c r="DH186" s="4">
        <f>IF(COUNT(DJ186,D186)=2,IFERROR(DJ186*100/D186,""),"")</f>
        <v>29.5</v>
      </c>
      <c r="DI186" s="1">
        <f>IF(COUNT(O186,DJ185)=2,O186*0.9+DJ185*0.015,"")</f>
        <v>316150</v>
      </c>
      <c r="DJ186" s="1">
        <f>IF(COUNT(DJ185,I186,O186,DL186,DI186)=5,DJ185+I186+O186-DL186-DI186,"")</f>
        <v>4534839</v>
      </c>
      <c r="DK186" s="1">
        <f>IF(COUNT(DK185,DI186,DM186,DR186)=4,DK185+DI186-DM186-DR186,"")</f>
        <v>10837498</v>
      </c>
      <c r="DL186" s="1">
        <f>IF(COUNT(DJ185,BZ186)=2,ROUND(DJ185*BZ186/1000,0),"")</f>
        <v>26503</v>
      </c>
      <c r="DM186" s="1">
        <v>15747.65943</v>
      </c>
      <c r="DO186" s="1">
        <v>80652.34057</v>
      </c>
      <c r="DR186" s="1">
        <f>IF(COUNT(DI185)=1,ROUND(DI185*0.2,0),"")</f>
        <v>80652.34057</v>
      </c>
      <c r="DS186" s="1">
        <f>IF(COUNT(DS185,DR186,BZ186)=3,INT(DS185+DR186-(DS185*BZ186/1000)),"")</f>
        <v>1462944</v>
      </c>
      <c r="DU186" t="str">
        <v>http://www.mormonnewsroom.org/article/2014-statistical-report-for-2015-april-general-conference</v>
      </c>
    </row>
    <row r="187">
      <c r="A187">
        <v>2015</v>
      </c>
      <c r="B187" t="str">
        <v>Worst growth rate since 1918 Last year church had realistic net growth</v>
      </c>
      <c r="C187" s="1">
        <f>A187</f>
        <v>2015</v>
      </c>
      <c r="D187" s="1">
        <v>15634199</v>
      </c>
      <c r="E187" s="1">
        <f>IF(COUNT(D187,D186)=2,(D187-D186),"")</f>
        <v>261862</v>
      </c>
      <c r="F187" s="2">
        <f>IFERROR(E187/D186,"")</f>
        <v>0.01703462524923829</v>
      </c>
      <c r="G187" s="2">
        <f>IFERROR((E187-E186)/E186,"")</f>
        <v>-0.09798869480450141</v>
      </c>
      <c r="H187" t="str">
        <v>Not reported</v>
      </c>
      <c r="I187" s="1">
        <v>114550</v>
      </c>
      <c r="J187" s="1">
        <f>IF(COUNT(I179,M187)=2,I179*M187,"")</f>
        <v>67500.0392</v>
      </c>
      <c r="K187" s="2">
        <f>IFERROR((I187-I186)/I186,"")</f>
        <v>-0.01596955561855183</v>
      </c>
      <c r="L187" s="2">
        <f>IFERROR(J187/E187,"")</f>
        <v>0.2577695091307635</v>
      </c>
      <c r="M187" s="2">
        <f>IF(COUNT(M186)=1,M186-0.0002,"")</f>
        <v>0.7204</v>
      </c>
      <c r="N187" s="2">
        <f>IF(COUNT(I179,J187)=2,IFERROR((I179-J187)/I179,""),"")</f>
        <v>0.2796</v>
      </c>
      <c r="O187" s="1">
        <v>257402</v>
      </c>
      <c r="P187" s="2">
        <f>IFERROR((O187-O186)/O186,"")</f>
        <v>-0.13275135359143944</v>
      </c>
      <c r="Q187" s="1">
        <f>IF(COUNT(O187,J187)=2,(O187+J187),"")</f>
        <v>324902.0392</v>
      </c>
      <c r="R187" s="2">
        <v>-0.15080118652182903</v>
      </c>
      <c r="S187" s="1">
        <f>IF(COUNT(Q187,E187)=2,(Q187-E187),"")</f>
        <v>63040.0392</v>
      </c>
      <c r="T187" s="2">
        <f>IFERROR((U187-U186)/U186,"")</f>
        <v>-0.12998696372156388</v>
      </c>
      <c r="U187" s="1">
        <v>74079</v>
      </c>
      <c r="V187" s="2">
        <f>IFERROR(U187/D187,"")</f>
        <v>0.0047382664119856735</v>
      </c>
      <c r="W187" s="2">
        <f>IFERROR((X187-X186)/X186,"")</f>
        <v>-0.0031774120094802782</v>
      </c>
      <c r="X187" s="3">
        <f>IFERROR(O187/U187,"")</f>
        <v>3.4746959327204743</v>
      </c>
      <c r="Y187" s="3">
        <f>IFERROR(E187/U187,"")</f>
        <v>3.53490192902172</v>
      </c>
      <c r="Z187" s="3">
        <f>IFERROR(Q187/U187,"")</f>
        <v>4.385885867789792</v>
      </c>
      <c r="AA187" s="2">
        <f>IFERROR((AB187-AB186)/AB186,"")</f>
        <v>0.04522431259044862</v>
      </c>
      <c r="AB187" s="1">
        <f>IF(COUNT(AC187,AD187)=2,AC187+AD187,"")</f>
        <v>31779</v>
      </c>
      <c r="AC187" s="1">
        <v>31779</v>
      </c>
      <c r="AD187" t="str">
        <v>Not Reported</v>
      </c>
      <c r="AE187" s="2">
        <f>IFERROR((AF187-AF186)/AF186,"")</f>
        <v>-0.0838850377755277</v>
      </c>
      <c r="AF187" s="1">
        <f>IF(COUNT(U187,AB187)=2,U187+AB187,IF(COUNT(U187,AC187,AD187)=3,U187+AC187+AD187,IF(COUNT(U187)=1,U187,"")))</f>
        <v>105858</v>
      </c>
      <c r="AG187" s="2">
        <f>IFERROR((AH187-AH186)/AH186,"")</f>
        <v>0.019267822736030827</v>
      </c>
      <c r="AH187" s="1">
        <v>3174</v>
      </c>
      <c r="AJ187" s="2">
        <f>IFERROR((AK187-AK186)/AK186,"")</f>
        <v>-0.0053475935828877</v>
      </c>
      <c r="AK187" s="1">
        <v>558</v>
      </c>
      <c r="AM187" s="2">
        <f>IFERROR((AN187-AN186)/AN186,"")</f>
        <v>0.0015011382076501427</v>
      </c>
      <c r="AN187" s="3">
        <f>IF(COUNT(D187,AH187,AK187)=3,D187/(AH187+AK187),"")</f>
        <v>4189.228027867095</v>
      </c>
      <c r="AO187" s="2">
        <f>IFERROR((AP187-AP186)/AP186,"")</f>
        <v>0.013335133857736065</v>
      </c>
      <c r="AP187" s="1">
        <v>30016</v>
      </c>
      <c r="AU187" s="3">
        <f>IFERROR(AP187/AH187,"")</f>
        <v>9.456836798991809</v>
      </c>
      <c r="AV187" s="1">
        <v>2.5336393914843818</v>
      </c>
      <c r="AW187" s="3">
        <f>IFERROR(D187/AP187,"")</f>
        <v>520.8621735074627</v>
      </c>
      <c r="AX187" s="1">
        <v>152.50382230422224</v>
      </c>
      <c r="BT187" s="1">
        <v>407971</v>
      </c>
      <c r="BV187" s="1">
        <v>351175</v>
      </c>
      <c r="BW187" s="1">
        <v>30141</v>
      </c>
      <c r="BX187" s="1">
        <v>84409</v>
      </c>
      <c r="BY187" s="4">
        <v>17</v>
      </c>
      <c r="BZ187" s="4">
        <v>6.1</v>
      </c>
      <c r="CA187" s="1">
        <v>83</v>
      </c>
      <c r="CB187" s="5">
        <v>1.017</v>
      </c>
      <c r="CC187" s="1">
        <v>2.82</v>
      </c>
      <c r="CD187" s="3">
        <v>0.5</v>
      </c>
      <c r="CE187" s="1">
        <v>418</v>
      </c>
      <c r="CF187" s="1">
        <v>26497</v>
      </c>
      <c r="CG187" s="1">
        <v>7444</v>
      </c>
      <c r="CH187" s="1">
        <v>22572</v>
      </c>
      <c r="CI187" s="1">
        <v>3925</v>
      </c>
      <c r="CJ187" s="1">
        <v>3519</v>
      </c>
      <c r="CK187" s="1">
        <v>14631284</v>
      </c>
      <c r="CL187" s="1">
        <v>1002915</v>
      </c>
      <c r="CM187" s="3">
        <v>595</v>
      </c>
      <c r="CO187" s="1">
        <v>36883.24663</v>
      </c>
      <c r="CP187" s="1">
        <v>1.581059566</v>
      </c>
      <c r="CQ187" s="1">
        <v>4851.862326</v>
      </c>
      <c r="CR187" s="1">
        <v>22210.76949</v>
      </c>
      <c r="CS187" s="1">
        <v>11558.56884</v>
      </c>
      <c r="CT187" s="1">
        <v>6200</v>
      </c>
      <c r="CU187" s="1">
        <v>46120</v>
      </c>
      <c r="CV187" s="1">
        <v>20000</v>
      </c>
      <c r="CW187" s="1">
        <v>156077</v>
      </c>
      <c r="CX187" s="1">
        <v>156929</v>
      </c>
      <c r="CY187" s="1">
        <v>162575</v>
      </c>
      <c r="CZ187" s="1">
        <v>166037</v>
      </c>
      <c r="DA187" s="1">
        <v>176696</v>
      </c>
      <c r="DB187" s="4">
        <v>32.02702355</v>
      </c>
      <c r="DC187" s="4">
        <v>29.4</v>
      </c>
      <c r="DD187" s="4">
        <v>29.3</v>
      </c>
      <c r="DF187" s="4">
        <v>26.2</v>
      </c>
      <c r="DG187" s="4">
        <v>63.6</v>
      </c>
      <c r="DH187" s="4">
        <f>IF(COUNT(DJ187,D187)=2,IFERROR(DJ187*100/D187,""),"")</f>
        <v>29.4</v>
      </c>
      <c r="DI187" s="1">
        <f>IF(COUNT(O187,DJ186)=2,O187*0.9+DJ186*0.015,"")</f>
        <v>282532</v>
      </c>
      <c r="DJ187" s="1">
        <f>IF(COUNT(DJ186,I187,O187,DL187,DI187)=5,DJ186+I187+O187-DL187-DI187,"")</f>
        <v>4596455</v>
      </c>
      <c r="DK187" s="1">
        <f>IF(COUNT(DK186,DI187,DM187,DR187)=4,DK186+DI187-DM187-DR187,"")</f>
        <v>11037744</v>
      </c>
      <c r="DL187" s="1">
        <f>IF(COUNT(DJ186,BZ187)=2,ROUND(DJ186*BZ187/1000,0),"")</f>
        <v>27804</v>
      </c>
      <c r="DM187" s="1">
        <v>16090.97603</v>
      </c>
      <c r="DO187" s="1">
        <v>66195.02397</v>
      </c>
      <c r="DR187" s="1">
        <f>IF(COUNT(DI186)=1,ROUND(DI186*0.2,0),"")</f>
        <v>66195.02397</v>
      </c>
      <c r="DS187" s="1">
        <f>IF(COUNT(DS186,DR187,BZ187)=3,INT(DS186+DR187-(DS186*BZ187/1000)),"")</f>
        <v>1520215</v>
      </c>
      <c r="DU187" t="str">
        <v>http://www.mormonnewsroom.org/article/2015-statistical-report-april-2016-general-conference</v>
      </c>
    </row>
    <row r="188">
      <c r="A188">
        <v>2016</v>
      </c>
      <c r="B188" t="str">
        <v>Worst growth rate since 1909</v>
      </c>
      <c r="C188" s="1">
        <f>A188</f>
        <v>2016</v>
      </c>
      <c r="D188" s="1">
        <v>15882417</v>
      </c>
      <c r="E188" s="1">
        <f>IF(COUNT(D188,D187)=2,(D188-D187),"")</f>
        <v>248218</v>
      </c>
      <c r="F188" s="2">
        <f>IFERROR(E188/D187,"")</f>
        <v>0.015876604871154575</v>
      </c>
      <c r="G188" s="2">
        <f>IFERROR((E188-E187)/E187,"")</f>
        <v>-0.052103779853510626</v>
      </c>
      <c r="H188" t="str">
        <v>Not reported</v>
      </c>
      <c r="I188" s="1">
        <v>109246</v>
      </c>
      <c r="J188" s="1">
        <f>IF(COUNT(I180,M188)=2,I180*M188,"")</f>
        <v>88946.14039999999</v>
      </c>
      <c r="K188" s="2">
        <f>IFERROR((I188-I187)/I187,"")</f>
        <v>-0.046302924487123524</v>
      </c>
      <c r="L188" s="2">
        <f>IFERROR(J188/E188,"")</f>
        <v>0.35833880057046624</v>
      </c>
      <c r="M188" s="2">
        <f>IF(COUNT(M187)=1,M187-0.0002,"")</f>
        <v>0.7202</v>
      </c>
      <c r="N188" s="2">
        <f>IF(COUNT(I180,J188)=2,IFERROR((I180-J188)/I180,""),"")</f>
        <v>0.2798000000000001</v>
      </c>
      <c r="O188" s="1">
        <v>240131</v>
      </c>
      <c r="P188" s="2">
        <f>IFERROR((O188-O187)/O187,"")</f>
        <v>-0.06709738075073232</v>
      </c>
      <c r="Q188" s="1">
        <f>IF(COUNT(O188,J188)=2,(O188+J188),"")</f>
        <v>329077.1404</v>
      </c>
      <c r="R188" s="2">
        <v>0.28266323159266016</v>
      </c>
      <c r="S188" s="1">
        <f>IF(COUNT(Q188,E188)=2,(Q188-E188),"")</f>
        <v>80859.14039999997</v>
      </c>
      <c r="T188" s="2">
        <f>IFERROR((U188-U187)/U187,"")</f>
        <v>-0.042292687536278836</v>
      </c>
      <c r="U188" s="1">
        <v>70946</v>
      </c>
      <c r="V188" s="2">
        <f>IFERROR(U188/D188,"")</f>
        <v>0.004466952353662544</v>
      </c>
      <c r="W188" s="2">
        <f>IFERROR((X188-X187)/X187,"")</f>
        <v>-0.025900077081632496</v>
      </c>
      <c r="X188" s="3">
        <f>IFERROR(O188/U188,"")</f>
        <v>3.384701040227779</v>
      </c>
      <c r="Y188" s="3">
        <f>IFERROR(E188/U188,"")</f>
        <v>3.4986891438558905</v>
      </c>
      <c r="Z188" s="3">
        <f>IFERROR(Q188/U188,"")</f>
        <v>4.63841711160601</v>
      </c>
      <c r="AA188" s="2">
        <f>IFERROR((AB188-AB187)/AB187,"")</f>
        <v>0.06029138739419113</v>
      </c>
      <c r="AB188" s="1">
        <f>IF(COUNT(AC188,AD188)=2,AC188+AD188,"")</f>
        <v>33695</v>
      </c>
      <c r="AC188" s="1">
        <v>33695</v>
      </c>
      <c r="AD188" t="str">
        <v>Not Reported</v>
      </c>
      <c r="AE188" s="2">
        <f>IFERROR((AF188-AF187)/AF187,"")</f>
        <v>-0.011496533091499934</v>
      </c>
      <c r="AF188" s="1">
        <f>IF(COUNT(U188,AB188)=2,U188+AB188,IF(COUNT(U188,AC188,AD188)=3,U188+AC188+AD188,IF(COUNT(U188)=1,U188,"")))</f>
        <v>104641</v>
      </c>
      <c r="AG188" s="2">
        <f>IFERROR((AH188-AH187)/AH187,"")</f>
        <v>0.028985507246376812</v>
      </c>
      <c r="AH188" s="1">
        <v>3266</v>
      </c>
      <c r="AJ188" s="2">
        <f>IFERROR((AK188-AK187)/AK187,"")</f>
        <v>-0.0035842293906810036</v>
      </c>
      <c r="AK188" s="1">
        <v>556</v>
      </c>
      <c r="AM188" s="2">
        <f>IFERROR((AN188-AN187)/AN187,"")</f>
        <v>-0.00804513621686302</v>
      </c>
      <c r="AN188" s="3">
        <f>IF(COUNT(D188,AH188,AK188)=3,D188/(AH188+AK188),"")</f>
        <v>4155.525117739404</v>
      </c>
      <c r="AO188" s="2">
        <f>IFERROR((AP188-AP187)/AP187,"")</f>
        <v>0.009594882729211088</v>
      </c>
      <c r="AP188" s="1">
        <v>30304</v>
      </c>
      <c r="AU188" s="3">
        <f>IFERROR(AP188/AH188,"")</f>
        <v>9.278628291488058</v>
      </c>
      <c r="AV188" s="1">
        <v>2.7118478989881325</v>
      </c>
      <c r="AW188" s="3">
        <f>IFERROR(D188/AP188,"")</f>
        <v>524.1029897043295</v>
      </c>
      <c r="AX188" s="1">
        <v>155.74463850108907</v>
      </c>
      <c r="BT188" s="1">
        <v>404270</v>
      </c>
      <c r="BV188" s="1">
        <v>333339.8</v>
      </c>
      <c r="BW188" s="1">
        <v>28119</v>
      </c>
      <c r="BX188" s="1">
        <v>81127</v>
      </c>
      <c r="BY188" s="4">
        <v>16.6</v>
      </c>
      <c r="BZ188" s="4">
        <v>6.3</v>
      </c>
      <c r="CA188" s="1">
        <v>83</v>
      </c>
      <c r="CB188" s="5">
        <v>1.0166</v>
      </c>
      <c r="CC188" s="1">
        <v>2.76</v>
      </c>
      <c r="CD188" s="3">
        <v>0.5</v>
      </c>
      <c r="CE188" s="1">
        <v>421</v>
      </c>
      <c r="CF188" s="1">
        <v>26839</v>
      </c>
      <c r="CG188" s="1">
        <v>7363</v>
      </c>
      <c r="CH188" s="1">
        <v>22941</v>
      </c>
      <c r="CI188" s="1">
        <v>3898</v>
      </c>
      <c r="CJ188" s="1">
        <v>3465</v>
      </c>
      <c r="CK188" s="1">
        <v>14894892</v>
      </c>
      <c r="CL188" s="1">
        <v>987525</v>
      </c>
      <c r="CM188" s="3">
        <v>597</v>
      </c>
      <c r="CO188" s="1">
        <v>38926.4645</v>
      </c>
      <c r="CP188" s="1">
        <v>1.610430597</v>
      </c>
      <c r="CQ188" s="1">
        <v>3906.034419</v>
      </c>
      <c r="CR188" s="1">
        <v>22099.49424</v>
      </c>
      <c r="CS188" s="1">
        <v>11032.59197</v>
      </c>
      <c r="CT188" s="1">
        <v>5119</v>
      </c>
      <c r="CU188" s="1">
        <v>47721</v>
      </c>
      <c r="CV188" s="1">
        <v>18106</v>
      </c>
      <c r="CW188" s="1">
        <v>152920</v>
      </c>
      <c r="CX188" s="1">
        <v>159271</v>
      </c>
      <c r="CY188" s="1">
        <v>160123</v>
      </c>
      <c r="CZ188" s="1">
        <v>165769</v>
      </c>
      <c r="DA188" s="1">
        <v>169231</v>
      </c>
      <c r="DB188" s="4">
        <v>31.01328312</v>
      </c>
      <c r="DC188" s="4">
        <v>29.3</v>
      </c>
      <c r="DD188" s="4">
        <v>29.6</v>
      </c>
      <c r="DF188" s="4">
        <v>26.6</v>
      </c>
      <c r="DG188" s="4">
        <v>63.4</v>
      </c>
      <c r="DH188" s="4">
        <f>IF(COUNT(DJ188,D188)=2,IFERROR(DJ188*100/D188,""),"")</f>
        <v>29.3</v>
      </c>
      <c r="DI188" s="1">
        <f>IF(COUNT(O188,DJ187)=2,O188*0.9+DJ187*0.015,"")</f>
        <v>263196</v>
      </c>
      <c r="DJ188" s="1">
        <f>IF(COUNT(DJ187,I188,O188,DL188,DI188)=5,DJ187+I188+O188-DL188-DI188,"")</f>
        <v>4653548</v>
      </c>
      <c r="DK188" s="1">
        <f>IF(COUNT(DK187,DI188,DM188,DR188)=4,DK187+DI188-DM188-DR188,"")</f>
        <v>11228869</v>
      </c>
      <c r="DL188" s="1">
        <f>IF(COUNT(DJ187,BZ188)=2,ROUND(DJ187*BZ188/1000,0),"")</f>
        <v>29088</v>
      </c>
      <c r="DM188" s="1">
        <v>16745.12404</v>
      </c>
      <c r="DO188" s="1">
        <v>55325.87596</v>
      </c>
      <c r="DR188" s="1">
        <f>IF(COUNT(DI187)=1,ROUND(DI187*0.2,0),"")</f>
        <v>55325.87596</v>
      </c>
      <c r="DS188" s="1">
        <f>IF(COUNT(DS187,DR188,BZ188)=3,INT(DS187+DR188-(DS187*BZ188/1000)),"")</f>
        <v>1565963</v>
      </c>
      <c r="DU188" t="str">
        <v>http://www.mormonnewsroom.org/article/2016-statistical-report-2017-april-conference</v>
      </c>
    </row>
    <row r="189">
      <c r="A189">
        <v>2017</v>
      </c>
      <c r="B189" t="str">
        <v>Worst growth rate since 1866</v>
      </c>
      <c r="C189" s="1">
        <f>A189</f>
        <v>2017</v>
      </c>
      <c r="D189" s="1">
        <v>16118169</v>
      </c>
      <c r="E189" s="1">
        <f>IF(COUNT(D189,D188)=2,(D189-D188),"")</f>
        <v>235752</v>
      </c>
      <c r="F189" s="2">
        <f>IFERROR(E189/D188,"")</f>
        <v>0.014843584575319991</v>
      </c>
      <c r="G189" s="2">
        <f>IFERROR((E189-E188)/E188,"")</f>
        <v>-0.05022198228976142</v>
      </c>
      <c r="H189" t="str">
        <v>Not reported</v>
      </c>
      <c r="I189" s="1">
        <v>106771</v>
      </c>
      <c r="J189" s="1">
        <f>IF(COUNT(I181,M189)=2,I181*M189,"")</f>
        <v>86199.84</v>
      </c>
      <c r="K189" s="2">
        <f>IFERROR((I189-I188)/I188,"")</f>
        <v>-0.022655291726928217</v>
      </c>
      <c r="L189" s="2">
        <f>IFERROR(J189/E189,"")</f>
        <v>0.36563778886287285</v>
      </c>
      <c r="M189" s="2">
        <f>IF(COUNT(M188)=1,M188-0.0002,"")</f>
        <v>0.72</v>
      </c>
      <c r="N189" s="2">
        <f>IF(COUNT(I181,J189)=2,IFERROR((I181-J189)/I181,""),"")</f>
        <v>0.28</v>
      </c>
      <c r="O189" s="1">
        <v>233729</v>
      </c>
      <c r="P189" s="2">
        <f>IFERROR((O189-O188)/O188,"")</f>
        <v>-0.026660447838887942</v>
      </c>
      <c r="Q189" s="1">
        <f>IF(COUNT(O189,J189)=2,(O189+J189),"")</f>
        <v>319928.83999999997</v>
      </c>
      <c r="R189" s="2">
        <v>0.04103060685023055</v>
      </c>
      <c r="S189" s="1">
        <f>IF(COUNT(Q189,E189)=2,(Q189-E189),"")</f>
        <v>84176.83999999997</v>
      </c>
      <c r="T189" s="2">
        <f>IFERROR((U189-U188)/U188,"")</f>
        <v>-0.054929101006399236</v>
      </c>
      <c r="U189" s="1">
        <v>67049</v>
      </c>
      <c r="V189" s="2">
        <f>IFERROR(U189/D189,"")</f>
        <v>0.004159839743583778</v>
      </c>
      <c r="W189" s="2">
        <f>IFERROR((X189-X188)/X188,"")</f>
        <v>0.029911674560727956</v>
      </c>
      <c r="X189" s="3">
        <f>IFERROR(O189/U189,"")</f>
        <v>3.48594311622843</v>
      </c>
      <c r="Y189" s="3">
        <f>IFERROR(E189/U189,"")</f>
        <v>3.5161150800161076</v>
      </c>
      <c r="Z189" s="3">
        <f>IFERROR(Q189/U189,"")</f>
        <v>4.771567659472923</v>
      </c>
      <c r="AA189" s="2">
        <f>IFERROR((AB189-AB188)/AB188,"")</f>
        <v>0.07351239056239799</v>
      </c>
      <c r="AB189" s="1">
        <f>IF(COUNT(AC189,AD189)=2,AC189+AD189,"")</f>
        <v>36172</v>
      </c>
      <c r="AC189" s="1">
        <v>36172</v>
      </c>
      <c r="AD189" t="str">
        <v>Not Reported</v>
      </c>
      <c r="AE189" s="2">
        <f>IFERROR((AF189-AF188)/AF188,"")</f>
        <v>-0.013570206706740189</v>
      </c>
      <c r="AF189" s="1">
        <f>IF(COUNT(U189,AB189)=2,U189+AB189,IF(COUNT(U189,AC189,AD189)=3,U189+AC189+AD189,IF(COUNT(U189)=1,U189,"")))</f>
        <v>103221</v>
      </c>
      <c r="AG189" s="2">
        <f>IFERROR((AH189-AH188)/AH188,"")</f>
        <v>0.02296387017758726</v>
      </c>
      <c r="AH189" s="1">
        <v>3341</v>
      </c>
      <c r="AJ189" s="2">
        <f>IFERROR((AK189-AK188)/AK188,"")</f>
        <v>-0.00539568345323741</v>
      </c>
      <c r="AK189" s="1">
        <v>553</v>
      </c>
      <c r="AM189" s="2">
        <f>IFERROR((AN189-AN188)/AN188,"")</f>
        <v>-0.003920857666442511</v>
      </c>
      <c r="AN189" s="3">
        <f>IF(COUNT(D189,AH189,AK189)=3,D189/(AH189+AK189),"")</f>
        <v>4139.231895223421</v>
      </c>
      <c r="AO189" s="2">
        <f>IFERROR((AP189-AP188)/AP188,"")</f>
        <v>0.006665786694825765</v>
      </c>
      <c r="AP189" s="1">
        <v>30506</v>
      </c>
      <c r="AU189" s="3">
        <f>IFERROR(AP189/AH189,"")</f>
        <v>9.130799161927566</v>
      </c>
      <c r="AV189" s="1">
        <v>2.8596770285486244</v>
      </c>
      <c r="AW189" s="3">
        <f>IFERROR(D189/AP189,"")</f>
        <v>528.3606175834262</v>
      </c>
      <c r="AX189" s="1">
        <v>160.0022663801858</v>
      </c>
      <c r="BT189" s="1">
        <v>403269.5</v>
      </c>
      <c r="BV189" s="1">
        <v>321331.8</v>
      </c>
      <c r="BW189" s="1">
        <v>27369</v>
      </c>
      <c r="BX189" s="1">
        <v>79402</v>
      </c>
      <c r="BY189" s="4">
        <v>15.6</v>
      </c>
      <c r="BZ189" s="4">
        <v>6.6</v>
      </c>
      <c r="CA189" s="1">
        <v>83</v>
      </c>
      <c r="CB189" s="5">
        <v>1.0156</v>
      </c>
      <c r="CC189" s="1">
        <v>2.59</v>
      </c>
      <c r="CD189" s="3">
        <v>0.5</v>
      </c>
      <c r="CE189" s="1">
        <v>421</v>
      </c>
      <c r="CF189" s="1">
        <v>27095</v>
      </c>
      <c r="CG189" s="1">
        <v>7281</v>
      </c>
      <c r="CH189" s="1">
        <v>23225</v>
      </c>
      <c r="CI189" s="1">
        <v>3870</v>
      </c>
      <c r="CJ189" s="1">
        <v>3411</v>
      </c>
      <c r="CK189" s="1">
        <v>15146034</v>
      </c>
      <c r="CL189" s="1">
        <v>972135</v>
      </c>
      <c r="CM189" s="3">
        <v>600</v>
      </c>
      <c r="CO189" s="1">
        <v>32900.57633</v>
      </c>
      <c r="CP189" s="1">
        <v>1.614950528</v>
      </c>
      <c r="CQ189" s="1">
        <v>4200.491395</v>
      </c>
      <c r="CR189" s="1">
        <v>21686.87066</v>
      </c>
      <c r="CS189" s="1">
        <v>10971.93869</v>
      </c>
      <c r="CT189" s="1">
        <v>5177</v>
      </c>
      <c r="CU189" s="1">
        <v>44947</v>
      </c>
      <c r="CV189" s="1">
        <v>17412</v>
      </c>
      <c r="CW189" s="1">
        <v>152715</v>
      </c>
      <c r="CX189" s="1">
        <v>156029</v>
      </c>
      <c r="CY189" s="1">
        <v>162380</v>
      </c>
      <c r="CZ189" s="1">
        <v>163231</v>
      </c>
      <c r="DA189" s="1">
        <v>168877</v>
      </c>
      <c r="DB189" s="4">
        <v>31.81111618</v>
      </c>
      <c r="DC189" s="4">
        <v>29.2</v>
      </c>
      <c r="DD189" s="4">
        <v>29.8</v>
      </c>
      <c r="DF189" s="4">
        <v>26.4</v>
      </c>
      <c r="DG189" s="4">
        <v>63.6</v>
      </c>
      <c r="DH189" s="4">
        <f>IF(COUNT(DJ189,D189)=2,IFERROR(DJ189*100/D189,""),"")</f>
        <v>29.2</v>
      </c>
      <c r="DI189" s="1">
        <f>IF(COUNT(O189,DJ188)=2,O189*0.9+DJ188*0.015,"")</f>
        <v>256707</v>
      </c>
      <c r="DJ189" s="1">
        <f>IF(COUNT(DJ188,I189,O189,DL189,DI189)=5,DJ188+I189+O189-DL189-DI189,"")</f>
        <v>4706505</v>
      </c>
      <c r="DK189" s="1">
        <f>IF(COUNT(DK188,DI189,DM189,DR189)=4,DK188+DI189-DM189-DR189,"")</f>
        <v>11411664</v>
      </c>
      <c r="DL189" s="1">
        <f>IF(COUNT(DJ188,BZ189)=2,ROUND(DJ188*BZ189/1000,0),"")</f>
        <v>30836</v>
      </c>
      <c r="DM189" s="1">
        <v>17849.95378</v>
      </c>
      <c r="DO189" s="1">
        <v>56062.04622</v>
      </c>
      <c r="DR189" s="1">
        <f>IF(COUNT(DI188)=1,ROUND(DI188*0.2,0),"")</f>
        <v>56062.04622</v>
      </c>
      <c r="DS189" s="1">
        <f>IF(COUNT(DS188,DR189,BZ189)=3,INT(DS188+DR189-(DS188*BZ189/1000)),"")</f>
        <v>1611689</v>
      </c>
      <c r="DU189" t="str">
        <v>https://www.mormonnewsroom.org/article/2017-statistical-report-april-2018-general-conference</v>
      </c>
    </row>
    <row r="190">
      <c r="A190">
        <v>2018</v>
      </c>
      <c r="B190" t="str">
        <v>Worst growth rate since 1858</v>
      </c>
      <c r="C190" s="1">
        <f>A190</f>
        <v>2018</v>
      </c>
      <c r="D190" s="1">
        <v>16313735</v>
      </c>
      <c r="E190" s="1">
        <f>IF(COUNT(D190,D189)=2,(D190-D189),"")</f>
        <v>195566</v>
      </c>
      <c r="F190" s="2">
        <f>IFERROR(E190/D189,"")</f>
        <v>0.012133264020249446</v>
      </c>
      <c r="G190" s="2">
        <f>IFERROR((E190-E189)/E189,"")</f>
        <v>-0.1704587872001086</v>
      </c>
      <c r="H190" t="str">
        <v>Not reported</v>
      </c>
      <c r="I190" s="1">
        <v>102102</v>
      </c>
      <c r="J190" s="1">
        <f>IF(COUNT(I182,M190)=2,I182*M190,"")</f>
        <v>86756.0544</v>
      </c>
      <c r="K190" s="2">
        <f>IFERROR((I190-I189)/I189,"")</f>
        <v>-0.04372910247164492</v>
      </c>
      <c r="L190" s="2">
        <f>IFERROR(J190/E190,"")</f>
        <v>0.4436152214597629</v>
      </c>
      <c r="M190" s="2">
        <f>IF(COUNT(M189)=1,M189-0.0002,"")</f>
        <v>0.7198</v>
      </c>
      <c r="N190" s="2">
        <f>IF(COUNT(I182,J190)=2,IFERROR((I182-J190)/I182,""),"")</f>
        <v>0.28020000000000006</v>
      </c>
      <c r="O190" s="1">
        <v>234332</v>
      </c>
      <c r="P190" s="2">
        <f>IFERROR((O190-O189)/O189,"")</f>
        <v>0.002579910922478597</v>
      </c>
      <c r="Q190" s="1">
        <f>IF(COUNT(O190,J190)=2,(O190+J190),"")</f>
        <v>321088.0544</v>
      </c>
      <c r="R190" s="2">
        <v>0.4911709016399294</v>
      </c>
      <c r="S190" s="1">
        <f>IF(COUNT(Q190,E190)=2,(Q190-E190),"")</f>
        <v>125522.05440000002</v>
      </c>
      <c r="T190" s="2">
        <f>IFERROR((U190-U189)/U189,"")</f>
        <v>-0.02851645811272353</v>
      </c>
      <c r="U190" s="1">
        <v>65137</v>
      </c>
      <c r="V190" s="2">
        <f>IFERROR(U190/D190,"")</f>
        <v>0.003992770509021999</v>
      </c>
      <c r="W190" s="2">
        <f>IFERROR((X190-X189)/X189,"")</f>
        <v>0.03200915681473308</v>
      </c>
      <c r="X190" s="3">
        <f>IFERROR(O190/U190,"")</f>
        <v>3.597525216083025</v>
      </c>
      <c r="Y190" s="3">
        <f>IFERROR(E190/U190,"")</f>
        <v>3.002379599920168</v>
      </c>
      <c r="Z190" s="3">
        <f>IFERROR(Q190/U190,"")</f>
        <v>4.929426507207885</v>
      </c>
      <c r="AA190" s="2">
        <f>IFERROR((AB190-AB189)/AB189,"")</f>
        <v>0.04951343580670132</v>
      </c>
      <c r="AB190" s="1">
        <f>IF(COUNT(AC190,AD190)=2,AC190+AD190,"")</f>
        <v>37963</v>
      </c>
      <c r="AC190" s="1">
        <v>37963</v>
      </c>
      <c r="AD190" t="str">
        <v>Not Reported</v>
      </c>
      <c r="AE190" s="2">
        <f>IFERROR((AF190-AF189)/AF189,"")</f>
        <v>-0.0011722420825219673</v>
      </c>
      <c r="AF190" s="1">
        <f>IF(COUNT(U190,AB190)=2,U190+AB190,IF(COUNT(U190,AC190,AD190)=3,U190+AC190+AD190,IF(COUNT(U190)=1,U190,"")))</f>
        <v>103100</v>
      </c>
      <c r="AG190" s="2">
        <f>IFERROR((AH190-AH189)/AH189,"")</f>
        <v>0.012571086501047591</v>
      </c>
      <c r="AH190" s="1">
        <v>3383</v>
      </c>
      <c r="AJ190" s="2">
        <f>IFERROR((AK190-AK189)/AK189,"")</f>
        <v>-0.0108499095840868</v>
      </c>
      <c r="AK190" s="1">
        <v>547</v>
      </c>
      <c r="AM190" s="2">
        <f>IFERROR((AN190-AN189)/AN189,"")</f>
        <v>0.0028618142734990392</v>
      </c>
      <c r="AN190" s="3">
        <f>IF(COUNT(D190,AH190,AK190)=3,D190/(AH190+AK190),"")</f>
        <v>4151.077608142494</v>
      </c>
      <c r="AO190" s="2">
        <f>IFERROR((AP190-AP189)/AP189,"")</f>
        <v>0.0009834130990624796</v>
      </c>
      <c r="AP190" s="1">
        <v>30536</v>
      </c>
      <c r="AU190" s="3">
        <f>IFERROR(AP190/AH190,"")</f>
        <v>9.026308010641442</v>
      </c>
      <c r="AV190" s="1">
        <v>2.964168179834749</v>
      </c>
      <c r="AW190" s="3">
        <f>IFERROR(D190/AP190,"")</f>
        <v>534.2459719675138</v>
      </c>
      <c r="AX190" s="1">
        <v>165.88762076427338</v>
      </c>
      <c r="BT190" s="1">
        <v>402269</v>
      </c>
      <c r="BV190" s="1">
        <v>323178.8</v>
      </c>
      <c r="BW190" s="1">
        <v>27440</v>
      </c>
      <c r="BX190" s="1">
        <v>74662</v>
      </c>
      <c r="BY190" s="4">
        <v>14.9</v>
      </c>
      <c r="BZ190" s="4">
        <v>7</v>
      </c>
      <c r="CA190" s="1">
        <v>83</v>
      </c>
      <c r="CB190" s="5">
        <v>1.0149</v>
      </c>
      <c r="CC190" s="1">
        <v>2.47</v>
      </c>
      <c r="CD190" s="3">
        <v>0.5</v>
      </c>
      <c r="CE190" s="1">
        <v>407</v>
      </c>
      <c r="CF190" s="1">
        <v>27212</v>
      </c>
      <c r="CG190" s="1">
        <v>7128</v>
      </c>
      <c r="CH190" s="1">
        <v>23408</v>
      </c>
      <c r="CI190" s="1">
        <v>3804</v>
      </c>
      <c r="CJ190" s="1">
        <v>3324</v>
      </c>
      <c r="CK190" s="1">
        <v>15366395</v>
      </c>
      <c r="CL190" s="1">
        <v>947340</v>
      </c>
      <c r="CM190" s="3">
        <v>605</v>
      </c>
      <c r="CO190" s="1">
        <v>36594.36594</v>
      </c>
      <c r="CP190" s="1">
        <v>1.613621048</v>
      </c>
      <c r="CQ190" s="1">
        <v>4135.877151</v>
      </c>
      <c r="CR190" s="1">
        <v>21761.89652</v>
      </c>
      <c r="CS190" s="1">
        <v>10696.59227</v>
      </c>
      <c r="CT190" s="1">
        <v>5186</v>
      </c>
      <c r="CU190" s="1">
        <v>43682</v>
      </c>
      <c r="CV190" s="1">
        <v>16887</v>
      </c>
      <c r="CW190" s="1">
        <v>156247</v>
      </c>
      <c r="CX190" s="1">
        <v>155832</v>
      </c>
      <c r="CY190" s="1">
        <v>159145</v>
      </c>
      <c r="CZ190" s="1">
        <v>165496</v>
      </c>
      <c r="DA190" s="1">
        <v>166348</v>
      </c>
      <c r="DB190" s="4">
        <v>30.90088379</v>
      </c>
      <c r="DC190" s="4">
        <v>28.9</v>
      </c>
      <c r="DD190" s="4">
        <v>29.7</v>
      </c>
      <c r="DF190" s="4">
        <v>26.5</v>
      </c>
      <c r="DG190" s="4">
        <v>63.2</v>
      </c>
      <c r="DH190" s="4">
        <f>IF(COUNT(DJ190,D190)=2,IFERROR(DJ190*100/D190,""),"")</f>
        <v>28.9</v>
      </c>
      <c r="DI190" s="1">
        <f>IF(COUNT(O190,DJ189)=2,O190*0.9+DJ189*0.015,"")</f>
        <v>295465</v>
      </c>
      <c r="DJ190" s="1">
        <f>IF(COUNT(DJ189,I190,O190,DL190,DI190)=5,DJ189+I190+O190-DL190-DI190,"")</f>
        <v>4714669</v>
      </c>
      <c r="DK190" s="1">
        <f>IF(COUNT(DK189,DI190,DM190,DR190)=4,DK189+DI190-DM190-DR190,"")</f>
        <v>11599066</v>
      </c>
      <c r="DL190" s="1">
        <f>IF(COUNT(DJ189,BZ190)=2,ROUND(DJ189*BZ190/1000,0),"")</f>
        <v>32805</v>
      </c>
      <c r="DM190" s="1">
        <v>18158.73687</v>
      </c>
      <c r="DO190" s="1">
        <v>89904.26313</v>
      </c>
      <c r="DR190" s="1">
        <f>IF(COUNT(DI189)=1,ROUND(DI189*0.2,0),"")</f>
        <v>89904.26313</v>
      </c>
      <c r="DS190" s="1">
        <f>IF(COUNT(DS189,DR190,BZ190)=3,INT(DS189+DR190-(DS189*BZ190/1000)),"")</f>
        <v>1690311</v>
      </c>
      <c r="DU190" t="str">
        <v>https://newsroom.churchofjesuschrist.org/article/2018-statistical-report</v>
      </c>
    </row>
    <row r="191">
      <c r="A191">
        <v>2019</v>
      </c>
      <c r="B191" t="str">
        <v>Worst growth rate since 2018</v>
      </c>
      <c r="C191" s="1">
        <f>A191</f>
        <v>2019</v>
      </c>
      <c r="D191" s="1">
        <v>16565036</v>
      </c>
      <c r="E191" s="1">
        <f>IF(COUNT(D191,D190)=2,(D191-D190),"")</f>
        <v>251301</v>
      </c>
      <c r="F191" s="2">
        <f>IFERROR(E191/D190,"")</f>
        <v>0.015404259049199953</v>
      </c>
      <c r="G191" s="2">
        <f>IFERROR((E191-E190)/E190,"")</f>
        <v>0.2849933014941248</v>
      </c>
      <c r="H191" t="str">
        <v>Not reported</v>
      </c>
      <c r="I191" s="1">
        <v>94266</v>
      </c>
      <c r="J191" s="1">
        <f>IF(COUNT(I183,M191)=2,I183*M191,"")</f>
        <v>86292.2732</v>
      </c>
      <c r="K191" s="2">
        <f>IFERROR((I191-I190)/I190,"")</f>
        <v>-0.07674678262913558</v>
      </c>
      <c r="L191" s="2">
        <f>IFERROR(J191/E191,"")</f>
        <v>0.34338213218411384</v>
      </c>
      <c r="M191" s="2">
        <f>IF(COUNT(M190)=1,M190-0.0002,"")</f>
        <v>0.7196</v>
      </c>
      <c r="N191" s="2">
        <f>IF(COUNT(I183,J191)=2,IFERROR((I183-J191)/I183,""),"")</f>
        <v>0.28040000000000004</v>
      </c>
      <c r="O191" s="1">
        <v>248835</v>
      </c>
      <c r="P191" s="2">
        <f>IFERROR((O191-O190)/O190,"")</f>
        <v>0.061890821569397264</v>
      </c>
      <c r="Q191" s="1">
        <f>IF(COUNT(O191,J191)=2,(O191+J191),"")</f>
        <v>335127.2732</v>
      </c>
      <c r="R191" s="2">
        <v>-0.3321789258414179</v>
      </c>
      <c r="S191" s="1">
        <f>IF(COUNT(Q191,E191)=2,(Q191-E191),"")</f>
        <v>83826.2732</v>
      </c>
      <c r="T191" s="2">
        <f>IFERROR((U191-U190)/U190,"")</f>
        <v>0.02892365322320647</v>
      </c>
      <c r="U191" s="1">
        <v>67021</v>
      </c>
      <c r="V191" s="2">
        <f>IFERROR(U191/D191,"")</f>
        <v>0.00404593144258787</v>
      </c>
      <c r="W191" s="2">
        <f>IFERROR((X191-X190)/X190,"")</f>
        <v>0.03204044172074176</v>
      </c>
      <c r="X191" s="3">
        <f>IFERROR(O191/U191,"")</f>
        <v>3.712791513107832</v>
      </c>
      <c r="Y191" s="3">
        <f>IFERROR(E191/U191,"")</f>
        <v>3.7495859506721776</v>
      </c>
      <c r="Z191" s="3">
        <f>IFERROR(Q191/U191,"")</f>
        <v>5.0003323316572414</v>
      </c>
      <c r="AA191" s="2">
        <f>IFERROR((AB191-AB190)/AB190,"")</f>
        <v>-0.17464373205489556</v>
      </c>
      <c r="AB191" s="1">
        <f>IF(COUNT(AC191,AD191)=2,AC191+AD191,"")</f>
        <v>31333</v>
      </c>
      <c r="AC191" s="1">
        <v>31333</v>
      </c>
      <c r="AD191" t="str">
        <v>Not Reported</v>
      </c>
      <c r="AE191" s="2">
        <f>IFERROR((AF191-AF190)/AF190,"")</f>
        <v>-0.04603297769156159</v>
      </c>
      <c r="AF191" s="1">
        <f>IF(COUNT(U191,AB191)=2,U191+AB191,IF(COUNT(U191,AC191,AD191)=3,U191+AC191+AD191,IF(COUNT(U191)=1,U191,"")))</f>
        <v>98354</v>
      </c>
      <c r="AG191" s="2">
        <f>IFERROR((AH191-AH190)/AH190,"")</f>
        <v>0.01596216375997635</v>
      </c>
      <c r="AH191" s="1">
        <v>3437</v>
      </c>
      <c r="AJ191" s="2">
        <f>IFERROR((AK191-AK190)/AK190,"")</f>
        <v>-0.009140767824497258</v>
      </c>
      <c r="AK191" s="1">
        <v>542</v>
      </c>
      <c r="AM191" s="2">
        <f>IFERROR((AN191-AN190)/AN190,"")</f>
        <v>0.0028999090382899675</v>
      </c>
      <c r="AN191" s="3">
        <f>IF(COUNT(D191,AH191,AK191)=3,D191/(AH191+AK191),"")</f>
        <v>4163.115355616989</v>
      </c>
      <c r="AO191" s="2">
        <f>IFERROR((AP191-AP190)/AP190,"")</f>
        <v>0.013230285564579513</v>
      </c>
      <c r="AP191" s="1">
        <v>30940</v>
      </c>
      <c r="AU191" s="3">
        <f>IFERROR(AP191/AH191,"")</f>
        <v>9.0020366598778</v>
      </c>
      <c r="AV191" s="1">
        <v>2.9884395305983897</v>
      </c>
      <c r="AW191" s="3">
        <f>IFERROR(D191/AP191,"")</f>
        <v>535.3922430510665</v>
      </c>
      <c r="AX191" s="1">
        <v>167.0338918478261</v>
      </c>
      <c r="BT191" s="1">
        <v>401473</v>
      </c>
      <c r="BV191" s="1">
        <v>336260.0667</v>
      </c>
      <c r="BW191" s="1">
        <v>29138</v>
      </c>
      <c r="BX191" s="1">
        <v>65128</v>
      </c>
      <c r="BY191" s="4">
        <v>14.7</v>
      </c>
      <c r="BZ191" s="4">
        <v>7.2</v>
      </c>
      <c r="CA191" s="1">
        <v>83</v>
      </c>
      <c r="CB191" s="5">
        <v>1.0147</v>
      </c>
      <c r="CC191" s="1">
        <v>2.44</v>
      </c>
      <c r="CD191" s="3">
        <v>0.5</v>
      </c>
      <c r="CE191" s="1">
        <v>399</v>
      </c>
      <c r="CF191" s="1">
        <v>27672</v>
      </c>
      <c r="CG191" s="1">
        <v>7105</v>
      </c>
      <c r="CH191" s="1">
        <v>23835</v>
      </c>
      <c r="CI191" s="1">
        <v>3837</v>
      </c>
      <c r="CJ191" s="1">
        <v>3268</v>
      </c>
      <c r="CK191" s="1">
        <v>15633656</v>
      </c>
      <c r="CL191" s="1">
        <v>931380</v>
      </c>
      <c r="CM191" s="3">
        <v>605</v>
      </c>
      <c r="CO191" s="1">
        <v>36448.69875</v>
      </c>
      <c r="CP191" s="1">
        <v>1.612864556</v>
      </c>
      <c r="CQ191" s="1">
        <v>4232.030712</v>
      </c>
      <c r="CR191" s="1">
        <v>21362.02023</v>
      </c>
      <c r="CS191" s="1">
        <v>10854.64782</v>
      </c>
      <c r="CT191" s="1">
        <v>5266</v>
      </c>
      <c r="CU191" s="1">
        <v>44889</v>
      </c>
      <c r="CV191" s="1">
        <v>16866</v>
      </c>
      <c r="CW191" s="1">
        <v>156076</v>
      </c>
      <c r="CX191" s="1">
        <v>159557</v>
      </c>
      <c r="CY191" s="1">
        <v>159141</v>
      </c>
      <c r="CZ191" s="1">
        <v>162455</v>
      </c>
      <c r="DA191" s="1">
        <v>168806</v>
      </c>
      <c r="DB191" s="4">
        <v>26.95037592</v>
      </c>
      <c r="DC191" s="4">
        <v>28.9</v>
      </c>
      <c r="DD191" s="4">
        <v>29.7</v>
      </c>
      <c r="DF191" s="4">
        <v>26.1</v>
      </c>
      <c r="DG191" s="4">
        <v>63</v>
      </c>
      <c r="DH191" s="4">
        <f>IF(COUNT(DJ191,D191)=2,IFERROR(DJ191*100/D191,""),"")</f>
        <v>28.9</v>
      </c>
      <c r="DI191" s="1">
        <f>IF(COUNT(O191,DJ190)=2,O191*0.9+DJ190*0.015,"")</f>
        <v>236268</v>
      </c>
      <c r="DJ191" s="1">
        <f>IF(COUNT(DJ190,I191,O191,DL191,DI191)=5,DJ190+I191+O191-DL191-DI191,"")</f>
        <v>4787295</v>
      </c>
      <c r="DK191" s="1">
        <f>IF(COUNT(DK190,DI191,DM191,DR191)=4,DK190+DI191-DM191-DR191,"")</f>
        <v>11777741</v>
      </c>
      <c r="DL191" s="1">
        <f>IF(COUNT(DJ190,BZ191)=2,ROUND(DJ190*BZ191/1000,0),"")</f>
        <v>34207</v>
      </c>
      <c r="DM191" s="1">
        <v>18620.86745</v>
      </c>
      <c r="DO191" s="1">
        <v>38972.13255</v>
      </c>
      <c r="DR191" s="1">
        <f>IF(COUNT(DI190)=1,ROUND(DI190*0.2,0),"")</f>
        <v>38972.13255</v>
      </c>
      <c r="DS191" s="1">
        <f>IF(COUNT(DS190,DR191,BZ191)=3,INT(DS190+DR191-(DS190*BZ191/1000)),"")</f>
        <v>1717112</v>
      </c>
      <c r="DU191" t="str">
        <v>https://newsroom.churchofjesuschrist.org/article/2019-statistical-report</v>
      </c>
    </row>
    <row r="192">
      <c r="A192">
        <v>2020</v>
      </c>
      <c r="B192" t="str">
        <v>Worst growth rate since 1858</v>
      </c>
      <c r="C192" s="1">
        <f>A192</f>
        <v>2020</v>
      </c>
      <c r="D192" s="1">
        <v>16663663</v>
      </c>
      <c r="E192" s="1">
        <f>IF(COUNT(D192,D191)=2,(D192-D191),"")</f>
        <v>98627</v>
      </c>
      <c r="F192" s="2">
        <f>IFERROR(E192/D191,"")</f>
        <v>0.005953926088660477</v>
      </c>
      <c r="G192" s="2">
        <f>IFERROR((E192-E191)/E191,"")</f>
        <v>-0.6075343910290847</v>
      </c>
      <c r="H192" t="str">
        <v>Not reported</v>
      </c>
      <c r="I192" s="1">
        <v>65440</v>
      </c>
      <c r="J192" s="1">
        <f>IF(COUNT(I184,M192)=2,I184*M192,"")</f>
        <v>87963.1962</v>
      </c>
      <c r="K192" s="2">
        <f>IFERROR((I192-I191)/I191,"")</f>
        <v>-0.30579424182632126</v>
      </c>
      <c r="L192" s="2">
        <f>IFERROR(J192/E192,"")</f>
        <v>0.8918774392407759</v>
      </c>
      <c r="M192" s="2">
        <f>IF(COUNT(M191)=1,M191-0.0002,"")</f>
        <v>0.7194</v>
      </c>
      <c r="N192" s="2">
        <f>IF(COUNT(I184,J192)=2,IFERROR((I184-J192)/I184,""),"")</f>
        <v>0.28059999999999996</v>
      </c>
      <c r="O192" s="1">
        <v>125930</v>
      </c>
      <c r="P192" s="2">
        <f>IFERROR((O192-O191)/O191,"")</f>
        <v>-0.49392167500552575</v>
      </c>
      <c r="Q192" s="1">
        <f>IF(COUNT(O192,J192)=2,(O192+J192),"")</f>
        <v>213893.1962</v>
      </c>
      <c r="R192" s="2">
        <v>0.37506048879195564</v>
      </c>
      <c r="S192" s="1">
        <f>IF(COUNT(Q192,E192)=2,(Q192-E192),"")</f>
        <v>115266.1962</v>
      </c>
      <c r="T192" s="2">
        <f>IFERROR((U192-U191)/U191,"")</f>
        <v>-0.2268244281643067</v>
      </c>
      <c r="U192" s="1">
        <v>51819</v>
      </c>
      <c r="V192" s="2">
        <f>IFERROR(U192/D192,"")</f>
        <v>0.0031097004302115326</v>
      </c>
      <c r="W192" s="2">
        <f>IFERROR((X192-X191)/X191,"")</f>
        <v>-0.3454548443726305</v>
      </c>
      <c r="X192" s="3">
        <f>IFERROR(O192/U192,"")</f>
        <v>2.4301896987591425</v>
      </c>
      <c r="Y192" s="3">
        <f>IFERROR(E192/U192,"")</f>
        <v>1.9032980181014685</v>
      </c>
      <c r="Z192" s="3">
        <f>IFERROR(Q192/U192,"")</f>
        <v>4.127698261255524</v>
      </c>
      <c r="AA192" s="2">
        <f>IFERROR((AB192-AB191)/AB191,"")</f>
        <v>-0.02572367791146714</v>
      </c>
      <c r="AB192" s="1">
        <f>IF(COUNT(AC192,AD192)=2,AC192+AD192,"")</f>
        <v>30527</v>
      </c>
      <c r="AC192" s="1">
        <v>30527</v>
      </c>
      <c r="AD192" t="str">
        <v>Not Reported</v>
      </c>
      <c r="AE192" s="2">
        <f>IFERROR((AF192-AF191)/AF191,"")</f>
        <v>-0.16275901335990403</v>
      </c>
      <c r="AF192" s="1">
        <f>IF(COUNT(U192,AB192)=2,U192+AB192,IF(COUNT(U192,AC192,AD192)=3,U192+AC192+AD192,IF(COUNT(U192)=1,U192,"")))</f>
        <v>82346</v>
      </c>
      <c r="AG192" s="2">
        <f>IFERROR((AH192-AH191)/AH191,"")</f>
        <v>0.007564736688972942</v>
      </c>
      <c r="AH192" s="1">
        <v>3463</v>
      </c>
      <c r="AJ192" s="2">
        <f>IFERROR((AK192-AK191)/AK191,"")</f>
        <v>-0.00922509225092251</v>
      </c>
      <c r="AK192" s="1">
        <v>537</v>
      </c>
      <c r="AM192" s="2">
        <f>IFERROR((AN192-AN191)/AN191,"")</f>
        <v>0.0006726679766950144</v>
      </c>
      <c r="AN192" s="3">
        <f>IF(COUNT(D192,AH192,AK192)=3,D192/(AH192+AK192),"")</f>
        <v>4165.91575</v>
      </c>
      <c r="AO192" s="2">
        <f>IFERROR((AP192-AP191)/AP191,"")</f>
        <v>0.006334841628959276</v>
      </c>
      <c r="AP192" s="1">
        <v>31136</v>
      </c>
      <c r="AU192" s="3">
        <f>IFERROR(AP192/AH192,"")</f>
        <v>8.991048224083166</v>
      </c>
      <c r="AV192" s="1">
        <v>2.999427966393025</v>
      </c>
      <c r="AW192" s="3">
        <f>IFERROR(D192/AP192,"")</f>
        <v>535.1895876156218</v>
      </c>
      <c r="AX192" s="1">
        <v>166.83123641238137</v>
      </c>
      <c r="BV192" s="1">
        <v>216988.2667</v>
      </c>
      <c r="BW192" s="1">
        <v>14746</v>
      </c>
      <c r="BX192" s="1">
        <v>50694</v>
      </c>
      <c r="BY192" s="4">
        <v>13.97</v>
      </c>
      <c r="BZ192" s="4">
        <v>7.5</v>
      </c>
      <c r="CA192" s="1">
        <v>83</v>
      </c>
      <c r="CB192" s="5">
        <v>1.01397</v>
      </c>
      <c r="CC192" s="1">
        <v>2.32</v>
      </c>
      <c r="CD192" s="3">
        <v>0.5</v>
      </c>
      <c r="CE192" s="1">
        <v>405</v>
      </c>
      <c r="CF192" s="1">
        <v>27870</v>
      </c>
      <c r="CG192" s="1">
        <v>7099</v>
      </c>
      <c r="CH192" s="1">
        <v>24037</v>
      </c>
      <c r="CI192" s="1">
        <v>3833</v>
      </c>
      <c r="CJ192" s="1">
        <v>3266</v>
      </c>
      <c r="CK192" s="1">
        <v>15732853</v>
      </c>
      <c r="CL192" s="1">
        <v>930810</v>
      </c>
      <c r="CM192" s="3">
        <v>605</v>
      </c>
      <c r="CO192" s="1">
        <v>21567.54727</v>
      </c>
      <c r="CP192" s="1">
        <v>1.610545676</v>
      </c>
      <c r="CQ192" s="1">
        <v>2504.191523</v>
      </c>
      <c r="CR192" s="1">
        <v>12640.40684</v>
      </c>
      <c r="CS192" s="1">
        <v>6422.948909</v>
      </c>
      <c r="CT192" s="1">
        <v>3562</v>
      </c>
      <c r="CU192" s="1">
        <v>35785</v>
      </c>
      <c r="CV192" s="1">
        <v>12472</v>
      </c>
      <c r="CW192" s="1">
        <v>153838</v>
      </c>
      <c r="CX192" s="1">
        <v>157751</v>
      </c>
      <c r="CY192" s="1">
        <v>161232</v>
      </c>
      <c r="CZ192" s="1">
        <v>160816</v>
      </c>
      <c r="DA192" s="1">
        <v>164130</v>
      </c>
      <c r="DB192" s="4">
        <v>21.84121592</v>
      </c>
      <c r="DC192" s="4">
        <v>28.9</v>
      </c>
      <c r="DD192" s="4">
        <v>29.7</v>
      </c>
      <c r="DF192" s="4">
        <v>15.6</v>
      </c>
      <c r="DH192" s="4">
        <f>IF(COUNT(DJ192,D192)=2,IFERROR(DJ192*100/D192,""),"")</f>
        <v>28.9</v>
      </c>
      <c r="DI192" s="1">
        <f>IF(COUNT(O192,DJ191)=2,O192*0.9+DJ191*0.015,"")</f>
        <v>126854</v>
      </c>
      <c r="DJ192" s="1">
        <f>IF(COUNT(DJ191,I192,O192,DL192,DI192)=5,DJ191+I192+O192-DL192-DI192,"")</f>
        <v>4815799</v>
      </c>
      <c r="DK192" s="1">
        <f>IF(COUNT(DK191,DI192,DM192,DR192)=4,DK191+DI192-DM192-DR192,"")</f>
        <v>11847864</v>
      </c>
      <c r="DL192" s="1">
        <f>IF(COUNT(DJ191,BZ192)=2,ROUND(DJ191*BZ192/1000,0),"")</f>
        <v>36012</v>
      </c>
      <c r="DM192" s="1">
        <v>19130.93363</v>
      </c>
      <c r="DO192" s="1">
        <v>37600.06637</v>
      </c>
      <c r="DR192" s="1">
        <f>IF(COUNT(DI191)=1,ROUND(DI191*0.2,0),"")</f>
        <v>37600.06637</v>
      </c>
      <c r="DS192" s="1">
        <f>IF(COUNT(DS191,DR192,BZ192)=3,INT(DS191+DR192-(DS191*BZ192/1000)),"")</f>
        <v>1741833</v>
      </c>
      <c r="DU192" t="str">
        <v>https://newsroom.churchofjesuschrist.org/article/april-2021-general-conference-statistical-report</v>
      </c>
    </row>
    <row r="193">
      <c r="A193">
        <v>2021</v>
      </c>
      <c r="B193" t="str">
        <v>Worst growth rate since 2020</v>
      </c>
      <c r="C193" s="1">
        <f>A193</f>
        <v>2021</v>
      </c>
      <c r="D193" s="1">
        <v>16805400</v>
      </c>
      <c r="E193" s="1">
        <f>IF(COUNT(D193,D192)=2,(D193-D192),"")</f>
        <v>141737</v>
      </c>
      <c r="F193" s="2">
        <f>IFERROR(E193/D192,"")</f>
        <v>0.008505752906788861</v>
      </c>
      <c r="G193" s="2">
        <f>IFERROR((E193-E192)/E192,"")</f>
        <v>0.43710140225293276</v>
      </c>
      <c r="H193" t="str">
        <v>Not reported</v>
      </c>
      <c r="I193" s="1">
        <v>89069</v>
      </c>
      <c r="J193" s="1">
        <f>IF(COUNT(I185,M193)=2,I185*M193,"")</f>
        <v>83057.5312</v>
      </c>
      <c r="K193" s="2">
        <f>IFERROR((I193-I192)/I192,"")</f>
        <v>0.3610788508557457</v>
      </c>
      <c r="L193" s="2">
        <f>IFERROR(J193/E193,"")</f>
        <v>0.5859975249934738</v>
      </c>
      <c r="M193" s="2">
        <f>IF(COUNT(M192)=1,M192-0.0002,"")</f>
        <v>0.7192</v>
      </c>
      <c r="N193" s="2">
        <f>IF(COUNT(I185,J193)=2,IFERROR((I185-J193)/I185,""),"")</f>
        <v>0.2808</v>
      </c>
      <c r="O193" s="1">
        <v>168283</v>
      </c>
      <c r="P193" s="2">
        <f>IFERROR((O193-O192)/O192,"")</f>
        <v>0.3363217660605098</v>
      </c>
      <c r="Q193" s="1">
        <f>IF(COUNT(O193,J193)=2,(O193+J193),"")</f>
        <v>251340.5312</v>
      </c>
      <c r="R193" s="2">
        <v>-0.04912684886533983</v>
      </c>
      <c r="S193" s="1">
        <f>IF(COUNT(Q193,E193)=2,(Q193-E193),"")</f>
        <v>109603.5312</v>
      </c>
      <c r="T193" s="2">
        <f>IFERROR((U193-U192)/U192,"")</f>
        <v>0.05249039927439742</v>
      </c>
      <c r="U193" s="1">
        <v>54539</v>
      </c>
      <c r="V193" s="2">
        <f>IFERROR(U193/D193,"")</f>
        <v>0.0032453259071488928</v>
      </c>
      <c r="W193" s="2">
        <f>IFERROR((X193-X192)/X192,"")</f>
        <v>0.2696759675734714</v>
      </c>
      <c r="X193" s="3">
        <f>IFERROR(O193/U193,"")</f>
        <v>3.0855534571590972</v>
      </c>
      <c r="Y193" s="3">
        <f>IFERROR(E193/U193,"")</f>
        <v>2.5988191936045766</v>
      </c>
      <c r="Z193" s="3">
        <f>IFERROR(Q193/U193,"")</f>
        <v>4.608455072516914</v>
      </c>
      <c r="AA193" s="2">
        <f>IFERROR((AB193-AB192)/AB192,"")</f>
        <v>0.2002162020506437</v>
      </c>
      <c r="AB193" s="1">
        <f>IF(COUNT(AC193,AD193)=2,AC193+AD193,"")</f>
        <v>36639</v>
      </c>
      <c r="AC193" s="1">
        <v>36639</v>
      </c>
      <c r="AD193" t="str">
        <v>Not Reported</v>
      </c>
      <c r="AE193" s="2">
        <f>IFERROR((AF193-AF192)/AF192,"")</f>
        <v>0.10725475432929348</v>
      </c>
      <c r="AF193" s="1">
        <f>IF(COUNT(U193,AB193)=2,U193+AB193,IF(COUNT(U193,AC193,AD193)=3,U193+AC193+AD193,IF(COUNT(U193)=1,U193,"")))</f>
        <v>91178</v>
      </c>
      <c r="AG193" s="2">
        <f>IFERROR((AH193-AH192)/AH192,"")</f>
        <v>0.010106843777071902</v>
      </c>
      <c r="AH193" s="1">
        <v>3498</v>
      </c>
      <c r="AJ193" s="2">
        <f>IFERROR((AK193-AK192)/AK192,"")</f>
        <v>-0.03165735567970205</v>
      </c>
      <c r="AK193" s="1">
        <v>520</v>
      </c>
      <c r="AM193" s="2">
        <f>IFERROR((AN193-AN192)/AN192,"")</f>
        <v>0.003987807771815663</v>
      </c>
      <c r="AN193" s="3">
        <f>IF(COUNT(D193,AH193,AK193)=3,D193/(AH193+AK193),"")</f>
        <v>4182.528621204579</v>
      </c>
      <c r="AO193" s="2">
        <f>IFERROR((AP193-AP192)/AP192,"")</f>
        <v>0.005748972250770812</v>
      </c>
      <c r="AP193" s="1">
        <v>31315</v>
      </c>
      <c r="AU193" s="3">
        <f>IFERROR(AP193/AH193,"")</f>
        <v>8.952258433390508</v>
      </c>
      <c r="AV193" s="1">
        <v>3.0382177570856825</v>
      </c>
      <c r="AW193" s="3">
        <f>IFERROR(D193/AP193,"")</f>
        <v>536.6565543669168</v>
      </c>
      <c r="AX193" s="1">
        <v>168.29820316367636</v>
      </c>
      <c r="BS193" s="1">
        <v>685377</v>
      </c>
      <c r="BT193" s="1">
        <v>394218</v>
      </c>
      <c r="BU193" s="1">
        <v>291159</v>
      </c>
      <c r="BV193" s="1">
        <v>247316.9333</v>
      </c>
      <c r="BW193" s="1">
        <v>19705</v>
      </c>
      <c r="BX193" s="1">
        <v>69364</v>
      </c>
      <c r="BY193" s="4">
        <v>14</v>
      </c>
      <c r="BZ193" s="4">
        <v>7.9</v>
      </c>
      <c r="CA193" s="1">
        <v>83</v>
      </c>
      <c r="CB193" s="5">
        <v>1.014</v>
      </c>
      <c r="CC193" s="1">
        <v>2.32</v>
      </c>
      <c r="CD193" s="3">
        <v>0.5</v>
      </c>
      <c r="CE193" s="1">
        <v>407</v>
      </c>
      <c r="CF193" s="1">
        <v>28121</v>
      </c>
      <c r="CG193" s="1">
        <v>7062</v>
      </c>
      <c r="CH193" s="1">
        <v>24253</v>
      </c>
      <c r="CI193" s="1">
        <v>3868</v>
      </c>
      <c r="CJ193" s="1">
        <v>3194</v>
      </c>
      <c r="CK193" s="1">
        <v>15895110</v>
      </c>
      <c r="CL193" s="1">
        <v>910290</v>
      </c>
      <c r="CM193" s="3">
        <v>605</v>
      </c>
      <c r="CO193" s="1">
        <v>35225.01011</v>
      </c>
      <c r="CP193" s="1">
        <v>1.629484734</v>
      </c>
      <c r="CQ193" s="1">
        <v>3000</v>
      </c>
      <c r="CR193" s="1">
        <v>26384</v>
      </c>
      <c r="CS193" s="1">
        <v>12738</v>
      </c>
      <c r="CT193" s="1">
        <v>3626</v>
      </c>
      <c r="CU193" s="1">
        <v>37142</v>
      </c>
      <c r="CV193" s="1">
        <v>13771</v>
      </c>
      <c r="CW193" s="1">
        <v>148899</v>
      </c>
      <c r="CX193" s="1">
        <v>156076</v>
      </c>
      <c r="CY193" s="1">
        <v>159989</v>
      </c>
      <c r="CZ193" s="1">
        <v>163470</v>
      </c>
      <c r="DA193" s="1">
        <v>163054</v>
      </c>
      <c r="DB193" s="4">
        <v>29.60687264</v>
      </c>
      <c r="DC193" s="4">
        <v>28.9</v>
      </c>
      <c r="DD193" s="4">
        <v>29.7</v>
      </c>
      <c r="DF193" s="4">
        <v>32.5</v>
      </c>
      <c r="DH193" s="4">
        <f>IF(COUNT(DJ193,D193)=2,IFERROR(DJ193*100/D193,""),"")</f>
        <v>28.9</v>
      </c>
      <c r="DI193" s="1">
        <f>IF(COUNT(O193,DJ192)=2,O193*0.9+DJ192*0.015,"")</f>
        <v>178183</v>
      </c>
      <c r="DJ193" s="1">
        <f>IF(COUNT(DJ192,I193,O193,DL193,DI193)=5,DJ192+I193+O193-DL193-DI193,"")</f>
        <v>4856761</v>
      </c>
      <c r="DK193" s="1">
        <f>IF(COUNT(DK192,DI193,DM193,DR193)=4,DK192+DI193-DM193-DR193,"")</f>
        <v>11948639</v>
      </c>
      <c r="DL193" s="1">
        <f>IF(COUNT(DJ192,BZ193)=2,ROUND(DJ192*BZ193/1000,0),"")</f>
        <v>38207</v>
      </c>
      <c r="DM193" s="1">
        <v>19890.59253</v>
      </c>
      <c r="DO193" s="1">
        <v>57517.40747</v>
      </c>
      <c r="DR193" s="1">
        <f>IF(COUNT(DI192)=1,ROUND(DI192*0.2,0),"")</f>
        <v>57517.40747</v>
      </c>
      <c r="DS193" s="1">
        <f>IF(COUNT(DS192,DR193,BZ193)=3,INT(DS192+DR193-(DS192*BZ193/1000)),"")</f>
        <v>1785589</v>
      </c>
      <c r="DU193" t="str">
        <v>https://newsroom.churchofjesuschrist.org/article/2021-statistical-report-april-2022-conference | https://newsroom.churchofjesuschrist.org/facts-and-statistics</v>
      </c>
    </row>
    <row r="194">
      <c r="A194">
        <v>2022</v>
      </c>
      <c r="B194" t="str">
        <v>Worst growth rate since 2019</v>
      </c>
      <c r="C194" s="1">
        <f>A194</f>
        <v>2022</v>
      </c>
      <c r="D194" s="1">
        <v>17002461</v>
      </c>
      <c r="E194" s="1">
        <f>IF(COUNT(D194,D193)=2,(D194-D193),"")</f>
        <v>197061</v>
      </c>
      <c r="F194" s="2">
        <f>IFERROR(E194/D193,"")</f>
        <v>0.011726052340319183</v>
      </c>
      <c r="G194" s="2">
        <f>IFERROR((E194-E193)/E193,"")</f>
        <v>0.3903285662882663</v>
      </c>
      <c r="H194" t="str">
        <v>Not reported</v>
      </c>
      <c r="I194" s="1">
        <v>89059</v>
      </c>
      <c r="J194" s="1">
        <f>IF(COUNT(I186,M194)=2,I186*M194,"")</f>
        <v>83698.071</v>
      </c>
      <c r="K194" s="2">
        <f>IFERROR((I194-I193)/I193,"")</f>
        <v>-0.00011227250783100741</v>
      </c>
      <c r="L194" s="2">
        <f>IFERROR(J194/E194,"")</f>
        <v>0.42473178863397626</v>
      </c>
      <c r="M194" s="2">
        <f>IF(COUNT(M193)=1,M193-0.0002,"")</f>
        <v>0.719</v>
      </c>
      <c r="N194" s="2">
        <f>IF(COUNT(I186,J194)=2,IFERROR((I186-J194)/I186,""),"")</f>
        <v>0.281</v>
      </c>
      <c r="O194" s="1">
        <v>212172</v>
      </c>
      <c r="P194" s="2">
        <f>IFERROR((O194-O193)/O193,"")</f>
        <v>0.26080471586553605</v>
      </c>
      <c r="Q194" s="1">
        <f>IF(COUNT(O194,J194)=2,(O194+J194),"")</f>
        <v>295870.071</v>
      </c>
      <c r="R194" s="2">
        <v>-0.09848642723292114</v>
      </c>
      <c r="S194" s="1">
        <f>IF(COUNT(Q194,E194)=2,(Q194-E194),"")</f>
        <v>98809.071</v>
      </c>
      <c r="T194" s="2">
        <f>IFERROR((U194-U193)/U193,"")</f>
        <v>0.14677570179137864</v>
      </c>
      <c r="U194" s="1">
        <v>62544</v>
      </c>
      <c r="V194" s="2">
        <f>IFERROR(U194/D194,"")</f>
        <v>0.0036785263027511133</v>
      </c>
      <c r="W194" s="2">
        <f>IFERROR((X194-X193)/X193,"")</f>
        <v>0.09943445252287136</v>
      </c>
      <c r="X194" s="3">
        <f>IFERROR(O194/U194,"")</f>
        <v>3.392363775901765</v>
      </c>
      <c r="Y194" s="3">
        <f>IFERROR(E194/U194,"")</f>
        <v>3.1507578664620106</v>
      </c>
      <c r="Z194" s="3">
        <f>IFERROR(Q194/U194,"")</f>
        <v>4.730590800076746</v>
      </c>
      <c r="AA194" s="2">
        <f>IFERROR((AB194-AB193)/AB193,"")</f>
        <v>-0.18649526460875024</v>
      </c>
      <c r="AB194" s="1">
        <f>IF(COUNT(AC194,AD194)=2,AC194+AD194,"")</f>
        <v>29806</v>
      </c>
      <c r="AC194" s="1">
        <v>27070</v>
      </c>
      <c r="AD194" s="1">
        <v>2736</v>
      </c>
      <c r="AE194" s="2">
        <f>IFERROR((AF194-AF193)/AF193,"")</f>
        <v>0.012853977933273378</v>
      </c>
      <c r="AF194" s="1">
        <f>IF(COUNT(U194,AB194)=2,U194+AB194,IF(COUNT(U194,AC194,AD194)=3,U194+AC194+AD194,IF(COUNT(U194)=1,U194,"")))</f>
        <v>92350</v>
      </c>
      <c r="AG194" s="2">
        <f>IFERROR((AH194-AH193)/AH193,"")</f>
        <v>0.0065751858204688395</v>
      </c>
      <c r="AH194" s="1">
        <v>3521</v>
      </c>
      <c r="AJ194" s="2">
        <f>IFERROR((AK194-AK193)/AK193,"")</f>
        <v>-0.0057692307692307696</v>
      </c>
      <c r="AK194" s="1">
        <v>517</v>
      </c>
      <c r="AM194" s="2">
        <f>IFERROR((AN194-AN193)/AN193,"")</f>
        <v>0.006715026821050676</v>
      </c>
      <c r="AN194" s="3">
        <f>IF(COUNT(D194,AH194,AK194)=3,D194/(AH194+AK194),"")</f>
        <v>4210.61441307578</v>
      </c>
      <c r="AO194" s="2">
        <f>IFERROR((AP194-AP193)/AP193,"")</f>
        <v>0.0004790036723614881</v>
      </c>
      <c r="AP194" s="1">
        <v>31330</v>
      </c>
      <c r="AU194" s="3">
        <f>IFERROR(AP194/AH194,"")</f>
        <v>8.89804032945186</v>
      </c>
      <c r="AV194" s="1">
        <v>3.092435861024331</v>
      </c>
      <c r="AW194" s="3">
        <f>IFERROR(D194/AP194,"")</f>
        <v>542.6894669645707</v>
      </c>
      <c r="AX194" s="1">
        <v>174.33111576133024</v>
      </c>
      <c r="BV194" s="1">
        <v>338453.9333</v>
      </c>
      <c r="BW194" s="1">
        <v>30258</v>
      </c>
      <c r="BX194" s="1">
        <v>69846</v>
      </c>
      <c r="BY194" s="4">
        <v>14.29</v>
      </c>
      <c r="BZ194" s="4">
        <v>8.2</v>
      </c>
      <c r="CA194" s="1">
        <v>83</v>
      </c>
      <c r="CB194" s="5">
        <v>1.01429</v>
      </c>
      <c r="CC194" s="1">
        <v>2.37</v>
      </c>
      <c r="CD194" s="3">
        <v>0.5</v>
      </c>
      <c r="CE194" s="1">
        <v>414</v>
      </c>
      <c r="CF194" s="1">
        <v>28589.89561</v>
      </c>
      <c r="CG194" s="1">
        <v>7014</v>
      </c>
      <c r="CH194" s="1">
        <v>24715.89561</v>
      </c>
      <c r="CI194" s="1">
        <v>3874</v>
      </c>
      <c r="CJ194" s="1">
        <v>3140</v>
      </c>
      <c r="CK194" s="1">
        <v>16173438.11</v>
      </c>
      <c r="CL194" s="1">
        <v>894900</v>
      </c>
      <c r="CM194" s="3">
        <v>613.3004443</v>
      </c>
      <c r="CO194" s="1">
        <v>43536</v>
      </c>
      <c r="CP194" s="1">
        <v>1.62</v>
      </c>
      <c r="CQ194" s="1">
        <v>4120</v>
      </c>
      <c r="CR194" s="1">
        <v>26377</v>
      </c>
      <c r="CS194" s="1">
        <v>13039</v>
      </c>
      <c r="CT194" s="1">
        <v>4870</v>
      </c>
      <c r="CU194" s="1">
        <v>45736</v>
      </c>
      <c r="CV194" s="1">
        <v>16824</v>
      </c>
      <c r="CW194" s="1">
        <v>147479</v>
      </c>
      <c r="CX194" s="1">
        <v>152336</v>
      </c>
      <c r="CY194" s="1">
        <v>159513</v>
      </c>
      <c r="CZ194" s="1">
        <v>163426</v>
      </c>
      <c r="DA194" s="1">
        <v>166906</v>
      </c>
      <c r="DH194" s="4">
        <f>IF(COUNT(DJ194,D194)=2,IFERROR(DJ194*100/D194,""),"")</f>
        <v>28.53413879</v>
      </c>
      <c r="DI194" s="1">
        <f>IF(COUNT(O194,DJ193)=2,O194*0.9+DJ193*0.015,"")</f>
        <v>305408.715</v>
      </c>
      <c r="DJ194" s="1">
        <f>IF(COUNT(DJ193,I194,O194,DL194,DI194)=5,DJ193+I194+O194-DL194-DI194,"")</f>
        <v>4870303.285</v>
      </c>
      <c r="DK194" s="1">
        <f>IF(COUNT(DK193,DI194,DM194,DR194)=4,DK193+DI194-DM194-DR194,"")</f>
        <v>12198034.82</v>
      </c>
      <c r="DL194" s="1">
        <f>IF(COUNT(DJ193,BZ194)=2,ROUND(DJ193*BZ194/1000,0),"")</f>
        <v>39550</v>
      </c>
      <c r="DM194" s="1">
        <v>20375.89321</v>
      </c>
      <c r="DR194" s="1">
        <f>IF(COUNT(DI193)=1,ROUND(DI193*0.2,0),"")</f>
        <v>35637</v>
      </c>
      <c r="DS194" s="1">
        <f>IF(COUNT(DS193,DR194,BZ194)=3,INT(DS193+DR194-(DS193*BZ194/1000)),"")</f>
        <v>1806584</v>
      </c>
      <c r="DU194" t="str">
        <v>https://newsroom.churchofjesuschrist.org/article/2022-statistical-report-april-2023-conference | https://newsroom.churchofjesuschrist.org/facts-and-statistics</v>
      </c>
    </row>
    <row r="195">
      <c r="A195">
        <v>2023</v>
      </c>
      <c r="B195" t="str">
        <v/>
      </c>
      <c r="C195" s="1">
        <f>A195</f>
        <v>2023</v>
      </c>
      <c r="D195" s="1">
        <v>17255394</v>
      </c>
      <c r="E195" s="1">
        <f>IF(COUNT(D195,D194)=2,(D195-D194),"")</f>
        <v>252933</v>
      </c>
      <c r="F195" s="2">
        <f>IFERROR(E195/D194,"")</f>
        <v>0.014876258207561834</v>
      </c>
      <c r="G195" s="2">
        <f>IFERROR((E195-E194)/E194,"")</f>
        <v>0.2835264207529648</v>
      </c>
      <c r="H195" t="str">
        <v>Not reported</v>
      </c>
      <c r="I195" s="1">
        <v>93594</v>
      </c>
      <c r="J195" s="1">
        <f>IF(COUNT(I187,M195)=2,I187*M195,"")</f>
        <v>82338.54</v>
      </c>
      <c r="K195" s="2">
        <f>IFERROR((I195-I194)/I194,"")</f>
        <v>0.0509212993633434</v>
      </c>
      <c r="L195" s="2">
        <f>IFERROR(J195/E195,"")</f>
        <v>0.32553498357272476</v>
      </c>
      <c r="M195" s="2">
        <f>IF(COUNT(M194)=1,M194-0.0002,"")</f>
        <v>0.7188</v>
      </c>
      <c r="N195" s="2">
        <f>IF(COUNT(I187,J195)=2,IFERROR((I187-J195)/I187,""),"")</f>
        <v>0.28120000000000006</v>
      </c>
      <c r="O195" s="1">
        <v>251763</v>
      </c>
      <c r="P195" s="2">
        <f>IFERROR((O195-O194)/O194,"")</f>
        <v>0.18659860867597985</v>
      </c>
      <c r="Q195" s="1">
        <f>IF(COUNT(O195,J195)=2,(O195+J195),"")</f>
        <v>334101.54</v>
      </c>
      <c r="R195" s="2">
        <v>-0.17853149332817853</v>
      </c>
      <c r="S195" s="1">
        <f>IF(COUNT(Q195,E195)=2,(Q195-E195),"")</f>
        <v>81168.53999999998</v>
      </c>
      <c r="T195" s="2">
        <f>IFERROR((U195-U194)/U194,"")</f>
        <v>0.08517203888462523</v>
      </c>
      <c r="U195" s="1">
        <v>67871</v>
      </c>
      <c r="V195" s="2">
        <f>IFERROR(U195/D195,"")</f>
        <v>0.0039333207923273154</v>
      </c>
      <c r="W195" s="2">
        <f>IFERROR((X195-X194)/X194,"")</f>
        <v>0.0934658894230303</v>
      </c>
      <c r="X195" s="3">
        <f>IFERROR(O195/U195,"")</f>
        <v>3.709434073462893</v>
      </c>
      <c r="Y195" s="3">
        <f>IFERROR(E195/U195,"")</f>
        <v>3.7266726584255427</v>
      </c>
      <c r="Z195" s="3">
        <f>IFERROR(Q195/U195,"")</f>
        <v>4.922596396104375</v>
      </c>
      <c r="AA195" s="2">
        <f>IFERROR((AB195-AB194)/AB194,"")</f>
        <v>0.06304099845668658</v>
      </c>
      <c r="AB195" s="1">
        <f>IF(COUNT(AC195,AD195)=2,AC195+AD195,"")</f>
        <v>31685</v>
      </c>
      <c r="AC195" s="1">
        <v>27801</v>
      </c>
      <c r="AD195" s="1">
        <v>3884</v>
      </c>
      <c r="AE195" s="2">
        <f>IFERROR((AF195-AF194)/AF194,"")</f>
        <v>0.07802923659989172</v>
      </c>
      <c r="AF195" s="1">
        <f>IF(COUNT(U195,AB195)=2,U195+AB195,IF(COUNT(U195,AC195,AD195)=3,U195+AC195+AD195,IF(COUNT(U195)=1,U195,"")))</f>
        <v>99556</v>
      </c>
      <c r="AG195" s="2">
        <f>IFERROR((AH195-AH194)/AH194,"")</f>
        <v>0.012496449872195399</v>
      </c>
      <c r="AH195" s="1">
        <v>3565</v>
      </c>
      <c r="AJ195" s="2">
        <f>IFERROR((AK195-AK194)/AK194,"")</f>
        <v>-0.05415860735009671</v>
      </c>
      <c r="AK195" s="1">
        <v>489</v>
      </c>
      <c r="AM195" s="2">
        <f>IFERROR((AN195-AN194)/AN194,"")</f>
        <v>0.010870826502746529</v>
      </c>
      <c r="AN195" s="3">
        <f>IF(COUNT(D195,AH195,AK195)=3,D195/(AH195+AK195),"")</f>
        <v>4256.387271830291</v>
      </c>
      <c r="AO195" s="2">
        <f>IFERROR((AP195-AP194)/AP194,"")</f>
        <v>0.005106926268751995</v>
      </c>
      <c r="AP195" s="1">
        <v>31490</v>
      </c>
      <c r="AU195" s="3">
        <f>IFERROR(AP195/AH195,"")</f>
        <v>8.833099579242637</v>
      </c>
      <c r="AV195" s="1">
        <v>3.1573766112335537</v>
      </c>
      <c r="AW195" s="3">
        <f>IFERROR(D195/AP195,"")</f>
        <v>547.9642426167037</v>
      </c>
      <c r="AX195" s="1">
        <v>179.60589141346327</v>
      </c>
      <c r="BS195" s="1">
        <v>764682</v>
      </c>
      <c r="BT195" s="1">
        <v>416446</v>
      </c>
      <c r="BU195" s="1">
        <v>348045</v>
      </c>
      <c r="BV195" s="1">
        <v>317869.1</v>
      </c>
      <c r="BW195" s="1">
        <v>27145</v>
      </c>
      <c r="BX195" s="1">
        <v>69608</v>
      </c>
      <c r="BY195" s="4">
        <v>14.21</v>
      </c>
      <c r="BZ195" s="4">
        <v>8.4</v>
      </c>
      <c r="CA195" s="1">
        <v>83</v>
      </c>
      <c r="CB195" s="5">
        <v>1.01421</v>
      </c>
      <c r="CC195" s="1">
        <v>2.36</v>
      </c>
      <c r="CD195" s="3">
        <v>0.5</v>
      </c>
      <c r="CE195" s="1">
        <v>444</v>
      </c>
      <c r="CF195" s="1">
        <v>28669.44449</v>
      </c>
      <c r="CG195" s="1">
        <v>6966</v>
      </c>
      <c r="CH195" s="1">
        <v>24789.44449</v>
      </c>
      <c r="CI195" s="1">
        <v>3880</v>
      </c>
      <c r="CJ195" s="1">
        <v>3086</v>
      </c>
      <c r="CK195" s="1">
        <v>16394695.7</v>
      </c>
      <c r="CL195" s="1">
        <v>879510</v>
      </c>
      <c r="CM195" s="3">
        <v>619.9014206</v>
      </c>
      <c r="CO195" s="1">
        <v>43098</v>
      </c>
      <c r="CP195" s="1">
        <v>1.62</v>
      </c>
      <c r="CQ195" s="1">
        <v>3847</v>
      </c>
      <c r="CR195" s="1">
        <v>26243</v>
      </c>
      <c r="CS195" s="1">
        <v>13008</v>
      </c>
      <c r="CT195" s="1">
        <v>4877</v>
      </c>
      <c r="CU195" s="1">
        <v>49090</v>
      </c>
      <c r="CV195" s="1">
        <v>18218</v>
      </c>
      <c r="CW195" s="1">
        <v>147901</v>
      </c>
      <c r="CX195" s="1">
        <v>150562</v>
      </c>
      <c r="CY195" s="1">
        <v>155419</v>
      </c>
      <c r="CZ195" s="1">
        <v>162596</v>
      </c>
      <c r="DA195" s="1">
        <v>166509</v>
      </c>
      <c r="DH195" s="4">
        <f>IF(COUNT(DJ195,D195)=2,IFERROR(DJ195*100/D195,""),"")</f>
        <v>28.23029504</v>
      </c>
      <c r="DI195" s="1">
        <f>IF(COUNT(O195,DJ194)=2,O195*0.9+DJ194*0.015,"")</f>
        <v>281688.0493</v>
      </c>
      <c r="DJ195" s="1">
        <f>IF(COUNT(DJ194,I195,O195,DL195,DI195)=5,DJ194+I195+O195-DL195-DI195,"")</f>
        <v>4876559.236</v>
      </c>
      <c r="DK195" s="1">
        <f>IF(COUNT(DK194,DI195,DM195,DR195)=4,DK194+DI195-DM195-DR195,"")</f>
        <v>12397646.47</v>
      </c>
      <c r="DL195" s="1">
        <f>IF(COUNT(DJ194,BZ195)=2,ROUND(DJ194*BZ195/1000,0),"")</f>
        <v>40624</v>
      </c>
      <c r="DM195" s="1">
        <v>20994.40384</v>
      </c>
      <c r="DR195" s="1">
        <f>IF(COUNT(DI194)=1,ROUND(DI194*0.2,0),"")</f>
        <v>61082</v>
      </c>
      <c r="DS195" s="1">
        <f>IF(COUNT(DS194,DR195,BZ195)=3,INT(DS194+DR195-(DS194*BZ195/1000)),"")</f>
        <v>1852490</v>
      </c>
      <c r="DU195" t="str">
        <v>https://newsroom.churchofjesuschrist.org/article/2023-statistical-report-church-jesus-christ | https://www.deseret.com/faith/2024/11/23/enrollment-growth-at-latter-day-saint-universities-rebuts-narrative-about-young-adults-losing-faith/ | https://newsroom.churchofjesuschrist.org/facts-and-statistics</v>
      </c>
    </row>
    <row r="196">
      <c r="A196">
        <v>2024</v>
      </c>
      <c r="B196" t="str">
        <v>Highest memership attrition ever accounted for</v>
      </c>
      <c r="C196" s="1">
        <f>A196</f>
        <v>2024</v>
      </c>
      <c r="D196" s="1">
        <v>17509781</v>
      </c>
      <c r="E196" s="1">
        <f>IF(COUNT(D196,D195)=2,(D196-D195),"")</f>
        <v>254387</v>
      </c>
      <c r="F196" s="2">
        <f>IFERROR(E196/D195,"")</f>
        <v>0.014742462559823323</v>
      </c>
      <c r="G196" s="2">
        <f>IFERROR((E196-E195)/E195,"")</f>
        <v>0.005748557918500156</v>
      </c>
      <c r="H196" t="str">
        <v>Not reported</v>
      </c>
      <c r="I196" s="1">
        <v>91617</v>
      </c>
      <c r="J196" s="1">
        <f>IF(COUNT(I188,M196)=2,I188*M196,"")</f>
        <v>78504.1756</v>
      </c>
      <c r="K196" s="2">
        <f>IFERROR((I196-I195)/I195,"")</f>
        <v>-0.02112314891980255</v>
      </c>
      <c r="L196" s="2">
        <f>IFERROR(J196/E196,"")</f>
        <v>0.3086013656358226</v>
      </c>
      <c r="M196" s="2">
        <f>IF(COUNT(M195)=1,M195-0.0002,"")</f>
        <v>0.7186</v>
      </c>
      <c r="N196" s="2">
        <f>IF(COUNT(I188,J196)=2,IFERROR((I188-J196)/I188,""),"")</f>
        <v>0.2814</v>
      </c>
      <c r="O196" s="1">
        <v>308682</v>
      </c>
      <c r="P196" s="2">
        <f>IFERROR((O196-O195)/O195,"")</f>
        <v>0.2260816720487125</v>
      </c>
      <c r="Q196" s="1">
        <f>IF(COUNT(O196,J196)=2,(O196+J196),"")</f>
        <v>387186.1756</v>
      </c>
      <c r="R196" s="2">
        <v>0.6360917123801912</v>
      </c>
      <c r="S196" s="1">
        <f>IF(COUNT(Q196,E196)=2,(Q196-E196),"")</f>
        <v>132799.17560000002</v>
      </c>
      <c r="T196" s="2">
        <f>IFERROR((U196-U195)/U195,"")</f>
        <v>0.09217486113362114</v>
      </c>
      <c r="U196" s="1">
        <v>74127</v>
      </c>
      <c r="V196" s="2">
        <f>IFERROR(U196/D196,"")</f>
        <v>0.004233462428799081</v>
      </c>
      <c r="W196" s="2">
        <f>IFERROR((X196-X195)/X195,"")</f>
        <v>0.12260565197051233</v>
      </c>
      <c r="X196" s="3">
        <f>IFERROR(O196/U196,"")</f>
        <v>4.164231656481444</v>
      </c>
      <c r="Y196" s="3">
        <f>IFERROR(E196/U196,"")</f>
        <v>3.4317724985497864</v>
      </c>
      <c r="Z196" s="3">
        <f>IFERROR(Q196/U196,"")</f>
        <v>5.223281336085368</v>
      </c>
      <c r="AA196" s="2">
        <f>IFERROR((AB196-AB195)/AB195,"")</f>
        <v>0.11447056967019094</v>
      </c>
      <c r="AB196" s="1">
        <f>IF(COUNT(AC196,AD196)=2,AC196+AD196,"")</f>
        <v>35312</v>
      </c>
      <c r="AC196" s="1">
        <v>31120</v>
      </c>
      <c r="AD196" s="1">
        <v>4192</v>
      </c>
      <c r="AE196" s="2">
        <f>IFERROR((AF196-AF195)/AF195,"")</f>
        <v>0.09927076218409739</v>
      </c>
      <c r="AF196" s="1">
        <f>IF(COUNT(U196,AB196)=2,U196+AB196,IF(COUNT(U196,AC196,AD196)=3,U196+AC196+AD196,IF(COUNT(U196)=1,U196,"")))</f>
        <v>109439</v>
      </c>
      <c r="AG196" s="2">
        <f>IFERROR((AH196-AH195)/AH195,"")</f>
        <v>0.0120617110799439</v>
      </c>
      <c r="AH196" s="1">
        <v>3608</v>
      </c>
      <c r="AJ196" s="2">
        <f>IFERROR((AK196-AK195)/AK195,"")</f>
        <v>0.010224948875255624</v>
      </c>
      <c r="AK196" s="1">
        <v>494</v>
      </c>
      <c r="AM196" s="2">
        <f>IFERROR((AN196-AN195)/AN195,"")</f>
        <v>0.0028683430564416914</v>
      </c>
      <c r="AN196" s="3">
        <f>IF(COUNT(D196,AH196,AK196)=3,D196/(AH196+AK196),"")</f>
        <v>4268.596050706972</v>
      </c>
      <c r="AO196" s="2">
        <f>IFERROR((AP196-AP195)/AP195,"")</f>
        <v>0.005906637027627819</v>
      </c>
      <c r="AP196" s="1">
        <v>31676</v>
      </c>
      <c r="AU196" s="3">
        <f>IFERROR(AP196/AH196,"")</f>
        <v>8.779379157427938</v>
      </c>
      <c r="AV196" s="1">
        <v>3.2110970330482527</v>
      </c>
      <c r="AW196" s="3">
        <f>IFERROR(D196/AP196,"")</f>
        <v>552.7775287283748</v>
      </c>
      <c r="AX196" s="1">
        <v>184.4191775251344</v>
      </c>
      <c r="BS196" s="1">
        <v>811758</v>
      </c>
      <c r="BT196" s="1">
        <v>427642</v>
      </c>
      <c r="BU196" s="1">
        <v>384096</v>
      </c>
      <c r="BV196" s="1">
        <v>319683.6333</v>
      </c>
      <c r="BW196" s="1">
        <v>27825</v>
      </c>
      <c r="BX196" s="1">
        <v>69465</v>
      </c>
      <c r="BY196" s="4">
        <v>14.17</v>
      </c>
      <c r="BZ196" s="4">
        <v>8.7</v>
      </c>
      <c r="CA196" s="1">
        <v>83</v>
      </c>
      <c r="CB196" s="5">
        <v>1.01417</v>
      </c>
      <c r="CC196" s="1">
        <v>2.35</v>
      </c>
      <c r="CD196" s="3">
        <v>0.5</v>
      </c>
      <c r="CE196" s="1">
        <v>440</v>
      </c>
      <c r="CF196" s="1">
        <v>28746.30924</v>
      </c>
      <c r="CG196" s="1">
        <v>6918</v>
      </c>
      <c r="CH196" s="1">
        <v>24860.30924</v>
      </c>
      <c r="CI196" s="1">
        <v>3886</v>
      </c>
      <c r="CJ196" s="1">
        <v>3032</v>
      </c>
      <c r="CK196" s="1">
        <v>16626047.22</v>
      </c>
      <c r="CL196" s="1">
        <v>864120</v>
      </c>
      <c r="CM196" s="3">
        <v>626.9085213</v>
      </c>
      <c r="CO196" s="1">
        <v>42464.25</v>
      </c>
      <c r="CP196" s="1">
        <v>1.62</v>
      </c>
      <c r="CQ196" s="1">
        <v>3920.25</v>
      </c>
      <c r="CR196" s="1">
        <v>25595</v>
      </c>
      <c r="CS196" s="1">
        <v>12949</v>
      </c>
      <c r="CT196" s="1">
        <v>4882</v>
      </c>
      <c r="CU196" s="1">
        <v>48264</v>
      </c>
      <c r="CV196" s="1">
        <v>18112</v>
      </c>
      <c r="CW196" s="1">
        <v>142015</v>
      </c>
      <c r="CX196" s="1">
        <v>151062</v>
      </c>
      <c r="CY196" s="1">
        <v>153722</v>
      </c>
      <c r="CZ196" s="1">
        <v>158579</v>
      </c>
      <c r="DA196" s="1">
        <v>165756</v>
      </c>
      <c r="DH196" s="4">
        <f>IF(COUNT(DJ196,D196)=2,IFERROR(DJ196*100/D196,""),"")</f>
        <v>27.91475854</v>
      </c>
      <c r="DI196" s="1">
        <f>IF(COUNT(O196,DJ195)=2,O196*0.9+DJ195*0.015,"")</f>
        <v>287007.2885</v>
      </c>
      <c r="DJ196" s="1">
        <f>IF(COUNT(DJ195,I196,O196,DL196,DI196)=5,DJ195+I196+O196-DL196-DI196,"")</f>
        <v>4882337.947</v>
      </c>
      <c r="DK196" s="1">
        <f>IF(COUNT(DK195,DI196,DM196,DR196)=4,DK195+DI196-DM196-DR196,"")</f>
        <v>12607829.27</v>
      </c>
      <c r="DL196" s="1">
        <f>IF(COUNT(DJ195,BZ196)=2,ROUND(DJ195*BZ196/1000,0),"")</f>
        <v>42125</v>
      </c>
      <c r="DM196" s="1">
        <v>20486.48483</v>
      </c>
      <c r="DR196" s="1">
        <f>IF(COUNT(DI195)=1,ROUND(DI195*0.2,0),"")</f>
        <v>56338</v>
      </c>
      <c r="DS196" s="1">
        <f>IF(COUNT(DS195,DR196,BZ196)=3,INT(DS195+DR196-(DS195*BZ196/1000)),"")</f>
        <v>1892711</v>
      </c>
      <c r="DU196" t="str">
        <v>https://newsroom.churchofjesuschrist.org/article/2023-statistical-report-church-jesus-christ | https://www.deseret.com/faith/2024/11/23/enrollment-growth-at-latter-day-saint-universities-rebuts-narrative-about-young-adults-losing-faith/ | https://newsroom.churchofjesuschrist.org/facts-and-statistics</v>
      </c>
    </row>
    <row r="197">
      <c r="A197">
        <v>2025</v>
      </c>
      <c r="B197" t="str">
        <v>2025 annual statistical report fixture</v>
      </c>
      <c r="D197" s="1">
        <v>17887212</v>
      </c>
      <c r="E197" s="1">
        <f>IF(COUNT(D197,D196)=2,(D197-D196),"")</f>
        <v>377431</v>
      </c>
      <c r="F197" s="2">
        <f>IFERROR(E197/D196,"")</f>
        <v>0.021555438072012437</v>
      </c>
      <c r="G197" s="2">
        <f>IFERROR((E197-E196)/E196,"")</f>
        <v>0.483688238785787</v>
      </c>
      <c r="I197" s="1">
        <v>91835</v>
      </c>
      <c r="J197" s="1">
        <f>IF(COUNT(I189,M197)=2,I189*M197,"")</f>
        <v>76704.2864</v>
      </c>
      <c r="K197" s="2">
        <f>IFERROR((I197-I196)/I196,"")</f>
        <v>0.0023794710588646213</v>
      </c>
      <c r="L197" s="2">
        <f>IFERROR(J197/E197,"")</f>
        <v>0.2032273088326078</v>
      </c>
      <c r="M197" s="2">
        <f>IF(COUNT(M196)=1,M196-0.0002,"")</f>
        <v>0.7184</v>
      </c>
      <c r="N197" s="2">
        <f>IF(COUNT(I189,J197)=2,IFERROR((I189-J197)/I189,""),"")</f>
        <v>0.2816</v>
      </c>
      <c r="O197" s="1">
        <v>385490</v>
      </c>
      <c r="P197" s="2">
        <f>IFERROR((O197-O196)/O196,"")</f>
        <v>0.24882565228941111</v>
      </c>
      <c r="Q197" s="1">
        <f>IF(COUNT(O197,J197)=2,(O197+J197),"")</f>
        <v>462194.2864</v>
      </c>
      <c r="R197" s="2">
        <v>-0.3617182786185913</v>
      </c>
      <c r="S197" s="1">
        <f>IF(COUNT(Q197,E197)=2,(Q197-E197),"")</f>
        <v>84763.28639999998</v>
      </c>
      <c r="T197" s="2">
        <f>IFERROR((U197-U196)/U196,"")</f>
        <v>0.06028842392110837</v>
      </c>
      <c r="U197" s="1">
        <v>78596</v>
      </c>
      <c r="V197" s="2">
        <f>IFERROR(U197/D197,"")</f>
        <v>0.004393977104984276</v>
      </c>
      <c r="W197" s="2">
        <f>IFERROR((X197-X196)/X196,"")</f>
        <v>0.17781692614455155</v>
      </c>
      <c r="X197" s="3">
        <f>IFERROR(O197/U197,"")</f>
        <v>4.904702529390809</v>
      </c>
      <c r="Y197" s="3">
        <f>IFERROR(E197/U197,"")</f>
        <v>4.802165504605832</v>
      </c>
      <c r="Z197" s="3">
        <f>IFERROR(Q197/U197,"")</f>
        <v>5.880633701460634</v>
      </c>
      <c r="AA197" s="2">
        <f>IFERROR((AB197-AB196)/AB196,"")</f>
        <v>0.023193248753964658</v>
      </c>
      <c r="AB197" s="1">
        <f>IF(COUNT(AC197,AD197)=2,AC197+AD197,"")</f>
        <v>36131</v>
      </c>
      <c r="AC197" s="1">
        <v>31613</v>
      </c>
      <c r="AD197" s="1">
        <v>4518</v>
      </c>
      <c r="AE197" s="2">
        <f>IFERROR((AF197-AF196)/AF196,"")</f>
        <v>0.04831915496303877</v>
      </c>
      <c r="AF197" s="1">
        <f>IF(COUNT(U197,AB197)=2,U197+AB197,IF(COUNT(U197,AC197,AD197)=3,U197+AC197+AD197,IF(COUNT(U197)=1,U197,"")))</f>
        <v>114727</v>
      </c>
      <c r="AG197" s="2">
        <f>IFERROR((AH197-AH196)/AH196,"")</f>
        <v>0.024113082039911308</v>
      </c>
      <c r="AH197" s="1">
        <v>3695</v>
      </c>
      <c r="AJ197" s="2">
        <f>IFERROR((AK197-AK196)/AK196,"")</f>
        <v>-0.012145748987854251</v>
      </c>
      <c r="AK197" s="1">
        <v>488</v>
      </c>
      <c r="AM197" s="2">
        <f>IFERROR((AN197-AN196)/AN196,"")</f>
        <v>0.001773943813386265</v>
      </c>
      <c r="AN197" s="3">
        <f>IF(COUNT(D197,AH197,AK197)=3,D197/(AH197+AK197),"")</f>
        <v>4276.168300262969</v>
      </c>
      <c r="AO197" s="2">
        <f>IFERROR((AP197-AP196)/AP196,"")</f>
        <v>0.011680767773708802</v>
      </c>
      <c r="AP197" s="1">
        <v>32046</v>
      </c>
      <c r="AU197" s="3">
        <f>IFERROR(AP197/AH197,"")</f>
        <v>8.672801082543979</v>
      </c>
      <c r="AV197" s="1">
        <v>3.317675107932212</v>
      </c>
      <c r="AW197" s="3">
        <f>IFERROR(D197/AP197,"")</f>
        <v>558.173001310616</v>
      </c>
      <c r="AX197" s="1">
        <v>189.81465010737554</v>
      </c>
      <c r="BV197" s="1">
        <v>310841</v>
      </c>
      <c r="BW197" s="1">
        <v>26945</v>
      </c>
      <c r="BX197" s="1">
        <v>69365</v>
      </c>
      <c r="BY197" s="4">
        <v>14.14</v>
      </c>
      <c r="BZ197" s="4">
        <v>9</v>
      </c>
      <c r="CA197" s="1">
        <v>83</v>
      </c>
      <c r="CB197" s="5">
        <v>1.01414</v>
      </c>
      <c r="CC197" s="1">
        <v>2.35</v>
      </c>
      <c r="CD197" s="3">
        <v>0.5</v>
      </c>
      <c r="CE197" s="1">
        <v>451</v>
      </c>
      <c r="CF197" s="1">
        <v>28803</v>
      </c>
      <c r="CG197" s="1">
        <v>6870</v>
      </c>
      <c r="CH197" s="1">
        <v>24911</v>
      </c>
      <c r="CI197" s="1">
        <v>3892</v>
      </c>
      <c r="CJ197" s="1">
        <v>2978</v>
      </c>
      <c r="CK197" s="1">
        <v>16845573</v>
      </c>
      <c r="CL197" s="1">
        <v>848730</v>
      </c>
      <c r="CM197" s="3">
        <v>634</v>
      </c>
      <c r="CO197" s="1">
        <v>41837</v>
      </c>
      <c r="CP197" s="1">
        <v>1.62</v>
      </c>
      <c r="CQ197" s="1">
        <v>3905</v>
      </c>
      <c r="CR197" s="1">
        <v>25305</v>
      </c>
      <c r="CS197" s="1">
        <v>12627</v>
      </c>
      <c r="CT197" s="1">
        <v>4885</v>
      </c>
      <c r="CU197" s="1">
        <v>47497</v>
      </c>
      <c r="CV197" s="1">
        <v>17825</v>
      </c>
      <c r="CW197" s="1">
        <v>142948</v>
      </c>
      <c r="CX197" s="1">
        <v>145076</v>
      </c>
      <c r="CY197" s="1">
        <v>154122</v>
      </c>
      <c r="CZ197" s="1">
        <v>156783</v>
      </c>
      <c r="DA197" s="1">
        <v>161640</v>
      </c>
      <c r="DH197" s="4">
        <f>IF(COUNT(DJ197,D197)=2,IFERROR(DJ197*100/D197,""),"")</f>
        <v>27.368971071595727</v>
      </c>
      <c r="DI197" s="1">
        <f>IF(COUNT(O197,DJ196)=2,O197*0.9+DJ196*0.015,"")</f>
        <v>420176.069205</v>
      </c>
      <c r="DJ197" s="1">
        <f>IF(COUNT(DJ196,I197,O197,DL197,DI197)=5,DJ196+I197+O197-DL197-DI197,"")</f>
        <v>4895545.877795</v>
      </c>
      <c r="DK197" s="1">
        <f>IF(COUNT(DK196,DI197,DM197,DR197)=4,DK196+DI197-DM197-DR197,"")</f>
        <v>12949380.117257716</v>
      </c>
      <c r="DL197" s="1">
        <f>IF(COUNT(DJ196,BZ197)=2,ROUND(DJ196*BZ197/1000,0),"")</f>
        <v>43941</v>
      </c>
      <c r="DM197" s="1">
        <v>21224.221947281774</v>
      </c>
      <c r="DR197" s="1">
        <f>IF(COUNT(DI196)=1,ROUND(DI196*0.2,0),"")</f>
        <v>57401</v>
      </c>
      <c r="DS197" s="1">
        <f>IF(COUNT(DS196,DR197,BZ197)=3,INT(DS196+DR197-(DS196*BZ197/1000)),"")</f>
        <v>1933077</v>
      </c>
      <c r="DT197" s="1">
        <v>451</v>
      </c>
      <c r="DU197" t="str">
        <v>https://newsroom.churchofjesuschrist.org/article/2025-statistical-report</v>
      </c>
    </row>
  </sheetData>
  <autoFilter ref="A1:DU197"/>
  <ignoredErrors>
    <ignoredError numberStoredAsText="1" sqref="A1:DU197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3"/>
  <sheetViews>
    <sheetView workbookViewId="0"/>
  </sheetViews>
  <sheetData>
    <row r="1">
      <c r="A1" t="str">
        <v>Metric key</v>
      </c>
      <c r="B1" t="str">
        <v>Label</v>
      </c>
      <c r="C1" t="str">
        <v>Provenance</v>
      </c>
      <c r="D1" t="str">
        <v>Display format</v>
      </c>
    </row>
    <row r="2">
      <c r="A2" t="str">
        <v>year</v>
      </c>
      <c r="B2" t="str">
        <v>Year</v>
      </c>
      <c r="C2" t="str">
        <v>official_report</v>
      </c>
      <c r="D2" t="str">
        <v>number</v>
      </c>
    </row>
    <row r="3">
      <c r="A3" t="str">
        <v>official_membership_total</v>
      </c>
      <c r="B3" t="str">
        <v>Official Membership Total</v>
      </c>
      <c r="C3" t="str">
        <v>official_report</v>
      </c>
      <c r="D3" t="str">
        <v>number</v>
      </c>
    </row>
    <row r="4">
      <c r="A4" t="str">
        <v>official_net_growth</v>
      </c>
      <c r="B4" t="str">
        <v>Official Net Growth</v>
      </c>
      <c r="C4" t="str">
        <v>official_report</v>
      </c>
      <c r="D4" t="str">
        <v>number</v>
      </c>
    </row>
    <row r="5">
      <c r="A5" t="str">
        <v>official_growth_rate</v>
      </c>
      <c r="B5" t="str">
        <v>Official Growth Rate</v>
      </c>
      <c r="C5" t="str">
        <v>derived_formula</v>
      </c>
      <c r="D5" t="str">
        <v>percent_fraction</v>
      </c>
    </row>
    <row r="6">
      <c r="A6" t="str">
        <v>yoy_net_growth</v>
      </c>
      <c r="B6" t="str">
        <v>YoY % ∆ Net Growth</v>
      </c>
      <c r="C6" t="str">
        <v>derived_formula</v>
      </c>
      <c r="D6" t="str">
        <v>percent_fraction</v>
      </c>
    </row>
    <row r="7">
      <c r="A7" t="str">
        <v>of_cor_increase_baptized_8_years_later</v>
      </c>
      <c r="B7" t="str">
        <v>% of CoR increase baptized 8 years later</v>
      </c>
      <c r="C7" t="str">
        <v>estimate</v>
      </c>
      <c r="D7" t="str">
        <v>percent_fraction</v>
      </c>
    </row>
    <row r="8">
      <c r="A8" t="str">
        <v>new_children_of_record_cor</v>
      </c>
      <c r="B8" t="str">
        <v>New Children of Record (CoR)</v>
      </c>
      <c r="C8" t="str">
        <v>official_report</v>
      </c>
      <c r="D8" t="str">
        <v>number</v>
      </c>
    </row>
    <row r="9">
      <c r="A9" t="str">
        <v>cor_baptisms</v>
      </c>
      <c r="B9" t="str">
        <v>CoR Baptisms</v>
      </c>
      <c r="C9" t="str">
        <v>estimate</v>
      </c>
      <c r="D9" t="str">
        <v>number</v>
      </c>
    </row>
    <row r="10">
      <c r="A10" t="str">
        <v>yoy_cor</v>
      </c>
      <c r="B10" t="str">
        <v>YoY % ∆ CoR</v>
      </c>
      <c r="C10" t="str">
        <v>derived_formula</v>
      </c>
      <c r="D10" t="str">
        <v>percent_fraction</v>
      </c>
    </row>
    <row r="11">
      <c r="A11" t="str">
        <v>cor_baptisms_as_of_net_growth</v>
      </c>
      <c r="B11" t="str">
        <v>∆ CoR Baptisms as % of Net Growth</v>
      </c>
      <c r="C11" t="str">
        <v>derived_formula</v>
      </c>
      <c r="D11" t="str">
        <v>percent_fraction</v>
      </c>
    </row>
    <row r="12">
      <c r="A12" t="str">
        <v>children_of_record_8_yrs_prior_baptized</v>
      </c>
      <c r="B12" t="str">
        <v>% children of record, 8 yrs prior, baptized</v>
      </c>
      <c r="C12" t="str">
        <v>estimate</v>
      </c>
      <c r="D12" t="str">
        <v>percent_fraction</v>
      </c>
    </row>
    <row r="13">
      <c r="A13" t="str">
        <v>percent_cor_from_8_years_prior_lost</v>
      </c>
      <c r="B13" t="str">
        <v>Percent CoR from 8 years prior lost</v>
      </c>
      <c r="C13" t="str">
        <v>estimate</v>
      </c>
      <c r="D13" t="str">
        <v>percent_fraction</v>
      </c>
    </row>
    <row r="14">
      <c r="A14" t="str">
        <v>converts</v>
      </c>
      <c r="B14" t="str">
        <v>Converts</v>
      </c>
      <c r="C14" t="str">
        <v>official_report</v>
      </c>
      <c r="D14" t="str">
        <v>number</v>
      </c>
    </row>
    <row r="15">
      <c r="A15" t="str">
        <v>yoy_converts</v>
      </c>
      <c r="B15" t="str">
        <v>YoY % ∆ Converts</v>
      </c>
      <c r="C15" t="str">
        <v>derived_formula</v>
      </c>
      <c r="D15" t="str">
        <v>percent_fraction</v>
      </c>
    </row>
    <row r="16">
      <c r="A16" t="str">
        <v>membership_increase</v>
      </c>
      <c r="B16" t="str">
        <v>Membership Increase</v>
      </c>
      <c r="C16" t="str">
        <v>derived_formula</v>
      </c>
      <c r="D16" t="str">
        <v>number</v>
      </c>
    </row>
    <row r="17">
      <c r="A17" t="str">
        <v>attrition</v>
      </c>
      <c r="B17" t="str">
        <v>% ∆ Attrition</v>
      </c>
      <c r="C17" t="str">
        <v>derived_formula</v>
      </c>
      <c r="D17" t="str">
        <v>percent_fraction</v>
      </c>
    </row>
    <row r="18">
      <c r="A18" t="str">
        <v>member_attrition_officially_accounted_for_death_resignation_unbaptized_8yo</v>
      </c>
      <c r="B18" t="str">
        <v>Member Attrition Officially Accounted For (Death, Resignation, Unbaptized-8yo)</v>
      </c>
      <c r="C18" t="str">
        <v>unknown</v>
      </c>
      <c r="D18" t="str">
        <v>number</v>
      </c>
    </row>
    <row r="19">
      <c r="A19" t="str">
        <v>missionaries</v>
      </c>
      <c r="B19" t="str">
        <v>% ∆ Missionaries</v>
      </c>
      <c r="C19" t="str">
        <v>derived_formula</v>
      </c>
      <c r="D19" t="str">
        <v>percent_fraction</v>
      </c>
    </row>
    <row r="20">
      <c r="A20" t="str">
        <v>full_time_missionaries</v>
      </c>
      <c r="B20" t="str">
        <v>Full-Time Missionaries</v>
      </c>
      <c r="C20" t="str">
        <v>official_report</v>
      </c>
      <c r="D20" t="str">
        <v>number</v>
      </c>
    </row>
    <row r="21">
      <c r="A21" t="str">
        <v>of_church_on_mission</v>
      </c>
      <c r="B21" t="str">
        <v>% of Church on Mission</v>
      </c>
      <c r="C21" t="str">
        <v>derived_formula</v>
      </c>
      <c r="D21" t="str">
        <v>percent_fraction</v>
      </c>
    </row>
    <row r="22">
      <c r="A22" t="str">
        <v>conv_missionary</v>
      </c>
      <c r="B22" t="str">
        <v>% ∆ Conv / Missionary</v>
      </c>
      <c r="C22" t="str">
        <v>derived_formula</v>
      </c>
      <c r="D22" t="str">
        <v>percent_fraction</v>
      </c>
    </row>
    <row r="23">
      <c r="A23" t="str">
        <v>conv_missionary_ai</v>
      </c>
      <c r="B23" t="str">
        <v>Conv / Missionary</v>
      </c>
      <c r="C23" t="str">
        <v>derived_formula</v>
      </c>
      <c r="D23" t="str">
        <v>ratio</v>
      </c>
    </row>
    <row r="24">
      <c r="A24" t="str">
        <v>net_membership_growth_missionary</v>
      </c>
      <c r="B24" t="str">
        <v>Net Membership Growth / Missionary</v>
      </c>
      <c r="C24" t="str">
        <v>derived_formula</v>
      </c>
      <c r="D24" t="str">
        <v>ratio</v>
      </c>
    </row>
    <row r="25">
      <c r="A25" t="str">
        <v>gross_membership_increase_missionary</v>
      </c>
      <c r="B25" t="str">
        <v>Gross Membership Increase / Missionary</v>
      </c>
      <c r="C25" t="str">
        <v>derived_formula</v>
      </c>
      <c r="D25" t="str">
        <v>ratio</v>
      </c>
    </row>
    <row r="26">
      <c r="A26" t="str">
        <v>service_missionaries</v>
      </c>
      <c r="B26" t="str">
        <v>% ∆ Service Missionaries</v>
      </c>
      <c r="C26" t="str">
        <v>derived_formula</v>
      </c>
      <c r="D26" t="str">
        <v>percent_fraction</v>
      </c>
    </row>
    <row r="27">
      <c r="A27" t="str">
        <v>church_service_missionaries</v>
      </c>
      <c r="B27" t="str">
        <v>Church-Service Missionaries</v>
      </c>
      <c r="C27" t="str">
        <v>official_report</v>
      </c>
      <c r="D27" t="str">
        <v>number</v>
      </c>
    </row>
    <row r="28">
      <c r="A28" t="str">
        <v>senior_church_service_missionaries</v>
      </c>
      <c r="B28" t="str">
        <v>Senior Church-Service Missionaries</v>
      </c>
      <c r="C28" t="str">
        <v>official_report</v>
      </c>
      <c r="D28" t="str">
        <v>number</v>
      </c>
    </row>
    <row r="29">
      <c r="A29" t="str">
        <v>young_church_service_missionaries</v>
      </c>
      <c r="B29" t="str">
        <v>Young Church-Service Missionaries</v>
      </c>
      <c r="C29" t="str">
        <v>official_report</v>
      </c>
      <c r="D29" t="str">
        <v>number</v>
      </c>
    </row>
    <row r="30">
      <c r="A30" t="str">
        <v>all_missionaries</v>
      </c>
      <c r="B30" t="str">
        <v>% ∆ All Missionaries</v>
      </c>
      <c r="C30" t="str">
        <v>derived_formula</v>
      </c>
      <c r="D30" t="str">
        <v>percent_fraction</v>
      </c>
    </row>
    <row r="31">
      <c r="A31" t="str">
        <v>total_missionaries</v>
      </c>
      <c r="B31" t="str">
        <v>Total Missionaries</v>
      </c>
      <c r="C31" t="str">
        <v>derived_formula</v>
      </c>
      <c r="D31" t="str">
        <v>number</v>
      </c>
    </row>
    <row r="32">
      <c r="A32" t="str">
        <v>stakes</v>
      </c>
      <c r="B32" t="str">
        <v>% ∆ Stakes</v>
      </c>
      <c r="C32" t="str">
        <v>derived_formula</v>
      </c>
      <c r="D32" t="str">
        <v>percent_fraction</v>
      </c>
    </row>
    <row r="33">
      <c r="A33" t="str">
        <v>stakes_at</v>
      </c>
      <c r="B33" t="str">
        <v>Stakes</v>
      </c>
      <c r="C33" t="str">
        <v>official_report</v>
      </c>
      <c r="D33" t="str">
        <v>number</v>
      </c>
    </row>
    <row r="34">
      <c r="A34" t="str">
        <v>members_in_stakes_last_reported_1976</v>
      </c>
      <c r="B34" t="str">
        <v>Members in Stakes (Last Reported 1976)</v>
      </c>
      <c r="C34" t="str">
        <v>official_report</v>
      </c>
      <c r="D34" t="str">
        <v>number</v>
      </c>
    </row>
    <row r="35">
      <c r="A35" t="str">
        <v>districts_branches_prior_to_1980</v>
      </c>
      <c r="B35" t="str">
        <v>% ∆ Districts (Branches prior to 1980)</v>
      </c>
      <c r="C35" t="str">
        <v>derived_formula</v>
      </c>
      <c r="D35" t="str">
        <v>percent_fraction</v>
      </c>
    </row>
    <row r="36">
      <c r="A36" t="str">
        <v>districts_branches_prior_to_1980_ay</v>
      </c>
      <c r="B36" t="str">
        <v>Districts (Branches prior to 1980)</v>
      </c>
      <c r="C36" t="str">
        <v>official_report</v>
      </c>
      <c r="D36" t="str">
        <v>number</v>
      </c>
    </row>
    <row r="37">
      <c r="A37" t="str">
        <v>members_in_districts_last_reported_1976</v>
      </c>
      <c r="B37" t="str">
        <v>Members in Districts (Last Reported 1976)</v>
      </c>
      <c r="C37" t="str">
        <v>official_report</v>
      </c>
      <c r="D37" t="str">
        <v>number</v>
      </c>
    </row>
    <row r="38">
      <c r="A38" t="str">
        <v>members_stake_district</v>
      </c>
      <c r="B38" t="str">
        <v>% ∆ Members / Stake &amp; District</v>
      </c>
      <c r="C38" t="str">
        <v>derived_formula</v>
      </c>
      <c r="D38" t="str">
        <v>percent_fraction</v>
      </c>
    </row>
    <row r="39">
      <c r="A39" t="str">
        <v>members_stake_district_bd</v>
      </c>
      <c r="B39" t="str">
        <v>Members / Stake &amp; District</v>
      </c>
      <c r="C39" t="str">
        <v>derived_formula</v>
      </c>
      <c r="D39" t="str">
        <v>ratio</v>
      </c>
    </row>
    <row r="40">
      <c r="A40" t="str">
        <v>wards_branches</v>
      </c>
      <c r="B40" t="str">
        <v>% ∆ Wards + Branches</v>
      </c>
      <c r="C40" t="str">
        <v>derived_formula</v>
      </c>
      <c r="D40" t="str">
        <v>percent_fraction</v>
      </c>
    </row>
    <row r="41">
      <c r="A41" t="str">
        <v>wards_branches_bf</v>
      </c>
      <c r="B41" t="str">
        <v>Wards &amp; Branches</v>
      </c>
      <c r="C41" t="str">
        <v>official_report</v>
      </c>
      <c r="D41" t="str">
        <v>number</v>
      </c>
    </row>
    <row r="42">
      <c r="A42" t="str">
        <v>wards_last_yr_reported_1989</v>
      </c>
      <c r="B42" t="str">
        <v>Wards (Last Yr Reported 1989)</v>
      </c>
      <c r="C42" t="str">
        <v>official_report</v>
      </c>
      <c r="D42" t="str">
        <v>number</v>
      </c>
    </row>
    <row r="43">
      <c r="A43" t="str">
        <v>branches_last_yr_reported_1989</v>
      </c>
      <c r="B43" t="str">
        <v>Branches (Last Yr Reported 1989)</v>
      </c>
      <c r="C43" t="str">
        <v>official_report</v>
      </c>
      <c r="D43" t="str">
        <v>number</v>
      </c>
    </row>
    <row r="44">
      <c r="A44" t="str">
        <v>stake_branches_last_yr_reported_1988</v>
      </c>
      <c r="B44" t="str">
        <v>Stake Branches (Last Yr Reported 1988)</v>
      </c>
      <c r="C44" t="str">
        <v>official_report</v>
      </c>
      <c r="D44" t="str">
        <v>number</v>
      </c>
    </row>
    <row r="45">
      <c r="A45" t="str">
        <v>district_branches_last_yr_reported_1988</v>
      </c>
      <c r="B45" t="str">
        <v>District Branches (Last Yr Reported 1988)</v>
      </c>
      <c r="C45" t="str">
        <v>official_report</v>
      </c>
      <c r="D45" t="str">
        <v>number</v>
      </c>
    </row>
    <row r="46">
      <c r="A46" t="str">
        <v>ward_branch_stake</v>
      </c>
      <c r="B46" t="str">
        <v>Ward &amp; Branch / Stake</v>
      </c>
      <c r="C46" t="str">
        <v>derived_formula</v>
      </c>
      <c r="D46" t="str">
        <v>ratio</v>
      </c>
    </row>
    <row r="47">
      <c r="A47" t="str">
        <v>wards_branches_stake_lost_since_1973</v>
      </c>
      <c r="B47" t="str">
        <v>Wards + Branches / Stake lost since 1973</v>
      </c>
      <c r="C47" t="str">
        <v>derived_formula</v>
      </c>
      <c r="D47" t="str">
        <v>number</v>
      </c>
    </row>
    <row r="48">
      <c r="A48" t="str">
        <v>members_ward_branch</v>
      </c>
      <c r="B48" t="str">
        <v>Members / Ward &amp; Branch</v>
      </c>
      <c r="C48" t="str">
        <v>derived_formula</v>
      </c>
      <c r="D48" t="str">
        <v>ratio</v>
      </c>
    </row>
    <row r="49">
      <c r="A49" t="str">
        <v>ward_branch_rolls_since_1980</v>
      </c>
      <c r="B49" t="str">
        <v>Ward &amp; Branch Rolls ∆ since 1980</v>
      </c>
      <c r="C49" t="str">
        <v>derived_formula</v>
      </c>
      <c r="D49" t="str">
        <v>number</v>
      </c>
    </row>
    <row r="50">
      <c r="A50" t="str">
        <v>births_per_1_000</v>
      </c>
      <c r="B50" t="str">
        <v>Births per 1,000</v>
      </c>
      <c r="C50" t="str">
        <v>official_report</v>
      </c>
      <c r="D50" t="str">
        <v>rate_per_1000</v>
      </c>
    </row>
    <row r="51">
      <c r="A51" t="str">
        <v>marry_per_1_000</v>
      </c>
      <c r="B51" t="str">
        <v>Marry per 1,000</v>
      </c>
      <c r="C51" t="str">
        <v>official_report</v>
      </c>
      <c r="D51" t="str">
        <v>rate_per_1000</v>
      </c>
    </row>
    <row r="52">
      <c r="A52" t="str">
        <v>melch_preisthood_holders</v>
      </c>
      <c r="B52" t="str">
        <v>Melch Preisthood Holders</v>
      </c>
      <c r="C52" t="str">
        <v>official_report</v>
      </c>
      <c r="D52" t="str">
        <v>number</v>
      </c>
    </row>
    <row r="53">
      <c r="A53" t="str">
        <v>of_members</v>
      </c>
      <c r="B53" t="str">
        <v>% Of Members</v>
      </c>
      <c r="C53" t="str">
        <v>official_report</v>
      </c>
      <c r="D53" t="str">
        <v>percent_fraction</v>
      </c>
    </row>
    <row r="54">
      <c r="A54" t="str">
        <v>elders</v>
      </c>
      <c r="B54" t="str">
        <v>Elders</v>
      </c>
      <c r="C54" t="str">
        <v>official_report</v>
      </c>
      <c r="D54" t="str">
        <v>number</v>
      </c>
    </row>
    <row r="55">
      <c r="A55" t="str">
        <v>seventies</v>
      </c>
      <c r="B55" t="str">
        <v>Seventies</v>
      </c>
      <c r="C55" t="str">
        <v>official_report</v>
      </c>
      <c r="D55" t="str">
        <v>number</v>
      </c>
    </row>
    <row r="56">
      <c r="A56" t="str">
        <v>high_priests</v>
      </c>
      <c r="B56" t="str">
        <v>High Priests</v>
      </c>
      <c r="C56" t="str">
        <v>official_report</v>
      </c>
      <c r="D56" t="str">
        <v>number</v>
      </c>
    </row>
    <row r="57">
      <c r="A57" t="str">
        <v>aronic_priesthood_holders</v>
      </c>
      <c r="B57" t="str">
        <v>Aronic Priesthood Holders</v>
      </c>
      <c r="C57" t="str">
        <v>official_report</v>
      </c>
      <c r="D57" t="str">
        <v>number</v>
      </c>
    </row>
    <row r="58">
      <c r="A58" t="str">
        <v>of_membership</v>
      </c>
      <c r="B58" t="str">
        <v>% Of Membership</v>
      </c>
      <c r="C58" t="str">
        <v>official_report</v>
      </c>
      <c r="D58" t="str">
        <v>percent_fraction</v>
      </c>
    </row>
    <row r="59">
      <c r="A59" t="str">
        <v>deacons</v>
      </c>
      <c r="B59" t="str">
        <v>Deacons</v>
      </c>
      <c r="C59" t="str">
        <v>official_report</v>
      </c>
      <c r="D59" t="str">
        <v>number</v>
      </c>
    </row>
    <row r="60">
      <c r="A60" t="str">
        <v>teachers</v>
      </c>
      <c r="B60" t="str">
        <v>Teachers</v>
      </c>
      <c r="C60" t="str">
        <v>official_report</v>
      </c>
      <c r="D60" t="str">
        <v>number</v>
      </c>
    </row>
    <row r="61">
      <c r="A61" t="str">
        <v>priests</v>
      </c>
      <c r="B61" t="str">
        <v>Priests</v>
      </c>
      <c r="C61" t="str">
        <v>official_report</v>
      </c>
      <c r="D61" t="str">
        <v>number</v>
      </c>
    </row>
    <row r="62">
      <c r="A62" t="str">
        <v>total_priesthood_holders_actual</v>
      </c>
      <c r="B62" t="str">
        <v>Total Priesthood Holders (actual)</v>
      </c>
      <c r="C62" t="str">
        <v>derived_formula</v>
      </c>
      <c r="D62" t="str">
        <v>number</v>
      </c>
    </row>
    <row r="63">
      <c r="A63" t="str">
        <v>total_priesthood_holders_reported</v>
      </c>
      <c r="B63" t="str">
        <v>Total Priesthood Holders (reported)</v>
      </c>
      <c r="C63" t="str">
        <v>official_report</v>
      </c>
      <c r="D63" t="str">
        <v>number</v>
      </c>
    </row>
    <row r="64">
      <c r="A64" t="str">
        <v>relief_society</v>
      </c>
      <c r="B64" t="str">
        <v>Relief Society</v>
      </c>
      <c r="C64" t="str">
        <v>official_report</v>
      </c>
      <c r="D64" t="str">
        <v>number</v>
      </c>
    </row>
    <row r="65">
      <c r="A65" t="str">
        <v>sunday_school</v>
      </c>
      <c r="B65" t="str">
        <v>Sunday School</v>
      </c>
      <c r="C65" t="str">
        <v>official_report</v>
      </c>
      <c r="D65" t="str">
        <v>number</v>
      </c>
    </row>
    <row r="66">
      <c r="A66" t="str">
        <v>young_men</v>
      </c>
      <c r="B66" t="str">
        <v>Young Men</v>
      </c>
      <c r="C66" t="str">
        <v>official_report</v>
      </c>
      <c r="D66" t="str">
        <v>number</v>
      </c>
    </row>
    <row r="67">
      <c r="A67" t="str">
        <v>young_women</v>
      </c>
      <c r="B67" t="str">
        <v>Young Women</v>
      </c>
      <c r="C67" t="str">
        <v>official_report</v>
      </c>
      <c r="D67" t="str">
        <v>number</v>
      </c>
    </row>
    <row r="68">
      <c r="A68" t="str">
        <v>primary</v>
      </c>
      <c r="B68" t="str">
        <v>Primary</v>
      </c>
      <c r="C68" t="str">
        <v>official_report</v>
      </c>
      <c r="D68" t="str">
        <v>number</v>
      </c>
    </row>
    <row r="69">
      <c r="A69" t="str">
        <v>melchezidek_priesthood_mia</v>
      </c>
      <c r="B69" t="str">
        <v>Melchezidek Priesthood MIA</v>
      </c>
      <c r="C69" t="str">
        <v>official_report</v>
      </c>
      <c r="D69" t="str">
        <v>number</v>
      </c>
    </row>
    <row r="70">
      <c r="A70" t="str">
        <v>seminary_institute_enrollment</v>
      </c>
      <c r="B70" t="str">
        <v>Seminary &amp; Institute Enrollment</v>
      </c>
      <c r="C70" t="str">
        <v>official_report</v>
      </c>
      <c r="D70" t="str">
        <v>number</v>
      </c>
    </row>
    <row r="71">
      <c r="A71" t="str">
        <v>seminary_enrollment</v>
      </c>
      <c r="B71" t="str">
        <v>Seminary Enrollment</v>
      </c>
      <c r="C71" t="str">
        <v>official_report</v>
      </c>
      <c r="D71" t="str">
        <v>number</v>
      </c>
    </row>
    <row r="72">
      <c r="A72" t="str">
        <v>institute_enrollment</v>
      </c>
      <c r="B72" t="str">
        <v>Institute Enrollment</v>
      </c>
      <c r="C72" t="str">
        <v>official_report</v>
      </c>
      <c r="D72" t="str">
        <v>number</v>
      </c>
    </row>
    <row r="73">
      <c r="A73" t="str">
        <v>supplemental_total_baptisms</v>
      </c>
      <c r="B73" t="str">
        <v>Total Baptisms</v>
      </c>
      <c r="C73" t="str">
        <v>unknown</v>
      </c>
      <c r="D73" t="str">
        <v>number</v>
      </c>
    </row>
    <row r="74">
      <c r="A74" t="str">
        <v>supplemental_convert_children_of_record</v>
      </c>
      <c r="B74" t="str">
        <v>Convert Children of Record</v>
      </c>
      <c r="C74" t="str">
        <v>unknown</v>
      </c>
      <c r="D74" t="str">
        <v>number</v>
      </c>
    </row>
    <row r="75">
      <c r="A75" t="str">
        <v>supplemental_births_to_active_members</v>
      </c>
      <c r="B75" t="str">
        <v>Births to Active Members</v>
      </c>
      <c r="C75" t="str">
        <v>unknown</v>
      </c>
      <c r="D75" t="str">
        <v>number</v>
      </c>
    </row>
    <row r="76">
      <c r="A76" t="str">
        <v>supplemental_mormon_birth_rate</v>
      </c>
      <c r="B76" t="str">
        <v>Mormon Birth Rate</v>
      </c>
      <c r="C76" t="str">
        <v>unknown</v>
      </c>
      <c r="D76" t="str">
        <v>rate_per_1000</v>
      </c>
    </row>
    <row r="77">
      <c r="A77" t="str">
        <v>supplemental_mormon_death_rate</v>
      </c>
      <c r="B77" t="str">
        <v>Mormon Death Rate</v>
      </c>
      <c r="C77" t="str">
        <v>unknown</v>
      </c>
      <c r="D77" t="str">
        <v>rate_per_1000</v>
      </c>
    </row>
    <row r="78">
      <c r="A78" t="str">
        <v>supplemental_mormon_life_expectancy</v>
      </c>
      <c r="B78" t="str">
        <v>Mormon Life Expectancy</v>
      </c>
      <c r="C78" t="str">
        <v>unknown</v>
      </c>
      <c r="D78" t="str">
        <v>number</v>
      </c>
    </row>
    <row r="79">
      <c r="A79" t="str">
        <v>supplemental_birth_rate_fractional</v>
      </c>
      <c r="B79" t="str">
        <v>Birth Rate (Fractional)</v>
      </c>
      <c r="C79" t="str">
        <v>unknown</v>
      </c>
      <c r="D79" t="str">
        <v>multiplier</v>
      </c>
    </row>
    <row r="80">
      <c r="A80" t="str">
        <v>supplemental_children_per_woman</v>
      </c>
      <c r="B80" t="str">
        <v>Children per Woman</v>
      </c>
      <c r="C80" t="str">
        <v>unknown</v>
      </c>
      <c r="D80" t="str">
        <v>number</v>
      </c>
    </row>
    <row r="81">
      <c r="A81" t="str">
        <v>supplemental_female_male_ratio</v>
      </c>
      <c r="B81" t="str">
        <v>Female/Male Ratio</v>
      </c>
      <c r="C81" t="str">
        <v>unknown</v>
      </c>
      <c r="D81" t="str">
        <v>ratio</v>
      </c>
    </row>
    <row r="82">
      <c r="A82" t="str">
        <v>supplemental_missions</v>
      </c>
      <c r="B82" t="str">
        <v>Missions</v>
      </c>
      <c r="C82" t="str">
        <v>official_report</v>
      </c>
      <c r="D82" t="str">
        <v>number</v>
      </c>
    </row>
    <row r="83">
      <c r="A83" t="str">
        <v>supplemental_wards_and_branches_in_stakes</v>
      </c>
      <c r="B83" t="str">
        <v>Wards and Branches in Stakes</v>
      </c>
      <c r="C83" t="str">
        <v>official_report</v>
      </c>
      <c r="D83" t="str">
        <v>number</v>
      </c>
    </row>
    <row r="84">
      <c r="A84" t="str">
        <v>supplemental_branches</v>
      </c>
      <c r="B84" t="str">
        <v>Branches</v>
      </c>
      <c r="C84" t="str">
        <v>unknown</v>
      </c>
      <c r="D84" t="str">
        <v>number</v>
      </c>
    </row>
    <row r="85">
      <c r="A85" t="str">
        <v>supplemental_wards</v>
      </c>
      <c r="B85" t="str">
        <v>Wards</v>
      </c>
      <c r="C85" t="str">
        <v>unknown</v>
      </c>
      <c r="D85" t="str">
        <v>number</v>
      </c>
    </row>
    <row r="86">
      <c r="A86" t="str">
        <v>supplemental_branches_in_stakes</v>
      </c>
      <c r="B86" t="str">
        <v>Branches in Stakes</v>
      </c>
      <c r="C86" t="str">
        <v>unknown</v>
      </c>
      <c r="D86" t="str">
        <v>number</v>
      </c>
    </row>
    <row r="87">
      <c r="A87" t="str">
        <v>supplemental_branches_in_missions</v>
      </c>
      <c r="B87" t="str">
        <v>Branches in Missions</v>
      </c>
      <c r="C87" t="str">
        <v>official_report</v>
      </c>
      <c r="D87" t="str">
        <v>number</v>
      </c>
    </row>
    <row r="88">
      <c r="A88" t="str">
        <v>supplemental_members_in_stakes</v>
      </c>
      <c r="B88" t="str">
        <v>Members in Stakes</v>
      </c>
      <c r="C88" t="str">
        <v>unknown</v>
      </c>
      <c r="D88" t="str">
        <v>number</v>
      </c>
    </row>
    <row r="89">
      <c r="A89" t="str">
        <v>supplemental_members_in_missions</v>
      </c>
      <c r="B89" t="str">
        <v>Members in Missions</v>
      </c>
      <c r="C89" t="str">
        <v>estimate</v>
      </c>
      <c r="D89" t="str">
        <v>number</v>
      </c>
    </row>
    <row r="90">
      <c r="A90" t="str">
        <v>supplemental_members_per_ward</v>
      </c>
      <c r="B90" t="str">
        <v>Members per Ward</v>
      </c>
      <c r="C90" t="str">
        <v>unknown</v>
      </c>
      <c r="D90" t="str">
        <v>ratio</v>
      </c>
    </row>
    <row r="91">
      <c r="A91" t="str">
        <v>supplemental_sunday_school_attendance</v>
      </c>
      <c r="B91" t="str">
        <v>Sunday School Attendance</v>
      </c>
      <c r="C91" t="str">
        <v>estimate</v>
      </c>
      <c r="D91" t="str">
        <v>number</v>
      </c>
    </row>
    <row r="92">
      <c r="A92" t="str">
        <v>supplemental_new_missionaries</v>
      </c>
      <c r="B92" t="str">
        <v>New Missionaries</v>
      </c>
      <c r="C92" t="str">
        <v>official_report</v>
      </c>
      <c r="D92" t="str">
        <v>number</v>
      </c>
    </row>
    <row r="93">
      <c r="A93" t="str">
        <v>supplemental_average_mission_length_years</v>
      </c>
      <c r="B93" t="str">
        <v>Average Mission Length (years)</v>
      </c>
      <c r="C93" t="str">
        <v>unknown</v>
      </c>
      <c r="D93" t="str">
        <v>number</v>
      </c>
    </row>
    <row r="94">
      <c r="A94" t="str">
        <v>supplemental_new_senior_missionaries</v>
      </c>
      <c r="B94" t="str">
        <v>New Senior Missionaries</v>
      </c>
      <c r="C94" t="str">
        <v>unknown</v>
      </c>
      <c r="D94" t="str">
        <v>number</v>
      </c>
    </row>
    <row r="95">
      <c r="A95" t="str">
        <v>supplemental_new_male_missionaries</v>
      </c>
      <c r="B95" t="str">
        <v>New Male Missionaries</v>
      </c>
      <c r="C95" t="str">
        <v>unknown</v>
      </c>
      <c r="D95" t="str">
        <v>number</v>
      </c>
    </row>
    <row r="96">
      <c r="A96" t="str">
        <v>supplemental_new_female_missionaries</v>
      </c>
      <c r="B96" t="str">
        <v>New Female Missionaries</v>
      </c>
      <c r="C96" t="str">
        <v>unknown</v>
      </c>
      <c r="D96" t="str">
        <v>number</v>
      </c>
    </row>
    <row r="97">
      <c r="A97" t="str">
        <v>supplemental_total_senior_missionaries</v>
      </c>
      <c r="B97" t="str">
        <v>Total Senior Missionaries</v>
      </c>
      <c r="C97" t="str">
        <v>unknown</v>
      </c>
      <c r="D97" t="str">
        <v>number</v>
      </c>
    </row>
    <row r="98">
      <c r="A98" t="str">
        <v>supplemental_total_male_missionaries</v>
      </c>
      <c r="B98" t="str">
        <v>Total Male Missionaries</v>
      </c>
      <c r="C98" t="str">
        <v>unknown</v>
      </c>
      <c r="D98" t="str">
        <v>number</v>
      </c>
    </row>
    <row r="99">
      <c r="A99" t="str">
        <v>supplemental_total_female_missionaries</v>
      </c>
      <c r="B99" t="str">
        <v>Total Female Missionaries</v>
      </c>
      <c r="C99" t="str">
        <v>unknown</v>
      </c>
      <c r="D99" t="str">
        <v>number</v>
      </c>
    </row>
    <row r="100">
      <c r="A100" t="str">
        <v>supplemental_15_y_o</v>
      </c>
      <c r="B100" t="str">
        <v>15 Y/O</v>
      </c>
      <c r="C100" t="str">
        <v>unknown</v>
      </c>
      <c r="D100" t="str">
        <v>number</v>
      </c>
    </row>
    <row r="101">
      <c r="A101" t="str">
        <v>supplemental_16_y_o</v>
      </c>
      <c r="B101" t="str">
        <v>16 Y/O</v>
      </c>
      <c r="C101" t="str">
        <v>unknown</v>
      </c>
      <c r="D101" t="str">
        <v>number</v>
      </c>
    </row>
    <row r="102">
      <c r="A102" t="str">
        <v>supplemental_17_y_o</v>
      </c>
      <c r="B102" t="str">
        <v>17 Y/O</v>
      </c>
      <c r="C102" t="str">
        <v>unknown</v>
      </c>
      <c r="D102" t="str">
        <v>number</v>
      </c>
    </row>
    <row r="103">
      <c r="A103" t="str">
        <v>supplemental_18_y_o</v>
      </c>
      <c r="B103" t="str">
        <v>18 Y/O</v>
      </c>
      <c r="C103" t="str">
        <v>unknown</v>
      </c>
      <c r="D103" t="str">
        <v>number</v>
      </c>
    </row>
    <row r="104">
      <c r="A104" t="str">
        <v>supplemental_19_y_o</v>
      </c>
      <c r="B104" t="str">
        <v>19 Y/O</v>
      </c>
      <c r="C104" t="str">
        <v>unknown</v>
      </c>
      <c r="D104" t="str">
        <v>number</v>
      </c>
    </row>
    <row r="105">
      <c r="A105" t="str">
        <v>supplemental_activity_by_births</v>
      </c>
      <c r="B105" t="str">
        <v>Activity by Births</v>
      </c>
      <c r="C105" t="str">
        <v>analytical_model</v>
      </c>
      <c r="D105" t="str">
        <v>percent_points</v>
      </c>
    </row>
    <row r="106">
      <c r="A106" t="str">
        <v>supplemental_activity_by_ward_size</v>
      </c>
      <c r="B106" t="str">
        <v>Activity by Ward Size</v>
      </c>
      <c r="C106" t="str">
        <v>analytical_model</v>
      </c>
      <c r="D106" t="str">
        <v>percent_points</v>
      </c>
    </row>
    <row r="107">
      <c r="A107" t="str">
        <v>supplemental_activity_by_stake_size</v>
      </c>
      <c r="B107" t="str">
        <v>Activity by Stake Size</v>
      </c>
      <c r="C107" t="str">
        <v>analytical_model</v>
      </c>
      <c r="D107" t="str">
        <v>percent_points</v>
      </c>
    </row>
    <row r="108">
      <c r="A108" t="str">
        <v>supplemental_activity_by_sunday_school_attendance</v>
      </c>
      <c r="B108" t="str">
        <v>Activity by Sunday School Attendance</v>
      </c>
      <c r="C108" t="str">
        <v>analytical_model</v>
      </c>
      <c r="D108" t="str">
        <v>percent_points</v>
      </c>
    </row>
    <row r="109">
      <c r="A109" t="str">
        <v>supplemental_activity_by_missionaries</v>
      </c>
      <c r="B109" t="str">
        <v>Activity by Missionaries</v>
      </c>
      <c r="C109" t="str">
        <v>analytical_model</v>
      </c>
      <c r="D109" t="str">
        <v>percent_points</v>
      </c>
    </row>
    <row r="110">
      <c r="A110" t="str">
        <v>supplemental_activity_by_seminary_enrollment</v>
      </c>
      <c r="B110" t="str">
        <v>Activity by Seminary Enrollment</v>
      </c>
      <c r="C110" t="str">
        <v>analytical_model</v>
      </c>
      <c r="D110" t="str">
        <v>percent_points</v>
      </c>
    </row>
    <row r="111">
      <c r="A111" t="str">
        <v>supplemental_activity_rate</v>
      </c>
      <c r="B111" t="str">
        <v>Activity Rate</v>
      </c>
      <c r="C111" t="str">
        <v>analytical_model</v>
      </c>
      <c r="D111" t="str">
        <v>percent_points</v>
      </c>
    </row>
    <row r="112">
      <c r="A112" t="str">
        <v>supplemental_gone_inactive</v>
      </c>
      <c r="B112" t="str">
        <v>Gone Inactive</v>
      </c>
      <c r="C112" t="str">
        <v>analytical_model</v>
      </c>
      <c r="D112" t="str">
        <v>number</v>
      </c>
    </row>
    <row r="113">
      <c r="A113" t="str">
        <v>supplemental_active_mormons</v>
      </c>
      <c r="B113" t="str">
        <v>Active Mormons</v>
      </c>
      <c r="C113" t="str">
        <v>analytical_model</v>
      </c>
      <c r="D113" t="str">
        <v>number</v>
      </c>
    </row>
    <row r="114">
      <c r="A114" t="str">
        <v>supplemental_inactive_mormons</v>
      </c>
      <c r="B114" t="str">
        <v>Inactive Mormons</v>
      </c>
      <c r="C114" t="str">
        <v>analytical_model</v>
      </c>
      <c r="D114" t="str">
        <v>number</v>
      </c>
    </row>
    <row r="115">
      <c r="A115" t="str">
        <v>supplemental_deaths_of_active_members</v>
      </c>
      <c r="B115" t="str">
        <v>Deaths of Active Members</v>
      </c>
      <c r="C115" t="str">
        <v>analytical_model</v>
      </c>
      <c r="D115" t="str">
        <v>number</v>
      </c>
    </row>
    <row r="116">
      <c r="A116" t="str">
        <v>supplemental_inactives_who_reach_age_110</v>
      </c>
      <c r="B116" t="str">
        <v>Inactives who reach Age 110</v>
      </c>
      <c r="C116" t="str">
        <v>analytical_model</v>
      </c>
      <c r="D116" t="str">
        <v>number</v>
      </c>
    </row>
    <row r="117">
      <c r="A117" t="str">
        <v>supplemental_record_adjustments</v>
      </c>
      <c r="B117" t="str">
        <v>Record Adjustments</v>
      </c>
      <c r="C117" t="str">
        <v>analytical_model</v>
      </c>
      <c r="D117" t="str">
        <v>number</v>
      </c>
    </row>
    <row r="118">
      <c r="A118" t="str">
        <v>supplemental_names_removed_raw</v>
      </c>
      <c r="B118" t="str">
        <v>Names Removed Raw</v>
      </c>
      <c r="C118" t="str">
        <v>unknown</v>
      </c>
      <c r="D118" t="str">
        <v>number</v>
      </c>
    </row>
    <row r="119">
      <c r="A119" t="str">
        <v>supplemental_manual_corrections</v>
      </c>
      <c r="B119" t="str">
        <v>Manual Corrections</v>
      </c>
      <c r="C119" t="str">
        <v>analytical_model</v>
      </c>
      <c r="D119" t="str">
        <v>number</v>
      </c>
    </row>
    <row r="120">
      <c r="A120" t="str">
        <v>supplemental_cumulative_corrections</v>
      </c>
      <c r="B120" t="str">
        <v>Cumulative Corrections</v>
      </c>
      <c r="C120" t="str">
        <v>analytical_model</v>
      </c>
      <c r="D120" t="str">
        <v>number</v>
      </c>
    </row>
    <row r="121">
      <c r="A121" t="str">
        <v>supplemental_names_removed</v>
      </c>
      <c r="B121" t="str">
        <v>Names Removed</v>
      </c>
      <c r="C121" t="str">
        <v>analytical_model</v>
      </c>
      <c r="D121" t="str">
        <v>number</v>
      </c>
    </row>
    <row r="122">
      <c r="A122" t="str">
        <v>supplemental_former_mormons</v>
      </c>
      <c r="B122" t="str">
        <v>Former Mormons</v>
      </c>
      <c r="C122" t="str">
        <v>analytical_model</v>
      </c>
      <c r="D122" t="str">
        <v>number</v>
      </c>
    </row>
    <row r="123">
      <c r="A123" t="str">
        <v>missions</v>
      </c>
      <c r="B123" t="str">
        <v>Missions</v>
      </c>
      <c r="C123" t="str">
        <v>official_report</v>
      </c>
      <c r="D123" t="str">
        <v>number</v>
      </c>
    </row>
  </sheetData>
  <ignoredErrors>
    <ignoredError numberStoredAsText="1" sqref="A1:D12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E5122"/>
  <sheetViews>
    <sheetView workbookViewId="0"/>
  </sheetViews>
  <cols>
    <col min="1" max="1" width="10.83203125" customWidth="1"/>
    <col min="2" max="2" width="34.83203125" customWidth="1"/>
    <col min="3" max="3" width="34.83203125" customWidth="1"/>
    <col min="4" max="4" width="12.83203125" customWidth="1"/>
    <col min="5" max="5" width="120.83203125" customWidth="1"/>
  </cols>
  <sheetData>
    <row r="1">
      <c r="A1" t="str">
        <v>Year</v>
      </c>
      <c r="B1" t="str">
        <v>Metric key</v>
      </c>
      <c r="C1" t="str">
        <v>Metric label</v>
      </c>
      <c r="D1" t="str">
        <v>Encoded as workbook formula</v>
      </c>
      <c r="E1" t="str">
        <v>Site formula</v>
      </c>
    </row>
    <row r="2">
      <c r="A2">
        <v>1830</v>
      </c>
      <c r="B2" t="str">
        <v>new_children_of_record_cor</v>
      </c>
      <c r="C2" t="str">
        <v>New Children of Record (CoR)</v>
      </c>
      <c r="D2" t="str">
        <v>no</v>
      </c>
      <c r="E2" t="str">
        <v>G3+H3</v>
      </c>
    </row>
    <row r="3">
      <c r="A3">
        <v>1830</v>
      </c>
      <c r="B3" t="str">
        <v>cor_baptisms</v>
      </c>
      <c r="C3" t="str">
        <v>CoR Baptisms</v>
      </c>
      <c r="D3" t="str">
        <v>no</v>
      </c>
      <c r="E3" t="str">
        <v>INT((SUM($E$2:E2)*0.104*AW3/((A3-1829)*100)))</v>
      </c>
    </row>
    <row r="4">
      <c r="A4">
        <v>1830</v>
      </c>
      <c r="B4" t="str">
        <v>cor_baptisms_as_of_net_growth</v>
      </c>
      <c r="C4" t="str">
        <v>∆ CoR Baptisms as % of Net Growth</v>
      </c>
      <c r="D4" t="str">
        <v>yes</v>
      </c>
      <c r="E4" t="str">
        <v>Children-of-record baptisms / official net growth</v>
      </c>
    </row>
    <row r="5">
      <c r="A5">
        <v>1830</v>
      </c>
      <c r="B5" t="str">
        <v>converts</v>
      </c>
      <c r="C5" t="str">
        <v>Converts</v>
      </c>
      <c r="D5" t="str">
        <v>no</v>
      </c>
      <c r="E5" t="str">
        <v>B3-B2-H3+BA3+BB3-BE3+BG3</v>
      </c>
    </row>
    <row r="6">
      <c r="A6">
        <v>1830</v>
      </c>
      <c r="B6" t="str">
        <v>membership_increase</v>
      </c>
      <c r="C6" t="str">
        <v>Membership Increase</v>
      </c>
      <c r="D6" t="str">
        <v>yes</v>
      </c>
      <c r="E6" t="str">
        <v>Converts + children-of-record baptisms</v>
      </c>
    </row>
    <row r="7">
      <c r="A7">
        <v>1830</v>
      </c>
      <c r="B7" t="str">
        <v>member_attrition_officially_accounted_for_death_resignation_unbaptized_8yo</v>
      </c>
      <c r="C7" t="str">
        <v>Member Attrition Officially Accounted For (Death, Resignation, Unbaptized-8yo)</v>
      </c>
      <c r="D7" t="str">
        <v>yes</v>
      </c>
      <c r="E7" t="str">
        <v>Membership increase - official net growth</v>
      </c>
    </row>
    <row r="8">
      <c r="A8">
        <v>1830</v>
      </c>
      <c r="B8" t="str">
        <v>members_ward_branch</v>
      </c>
      <c r="C8" t="str">
        <v>Members / Ward &amp; Branch</v>
      </c>
      <c r="D8" t="str">
        <v>yes</v>
      </c>
      <c r="E8" t="str">
        <v>Official membership / wards and branches</v>
      </c>
    </row>
    <row r="9">
      <c r="A9">
        <v>1830</v>
      </c>
      <c r="B9" t="str">
        <v>ward_branch_rolls_since_1980</v>
      </c>
      <c r="C9" t="str">
        <v>Ward &amp; Branch Rolls ∆ since 1980</v>
      </c>
      <c r="D9" t="str">
        <v>no</v>
      </c>
      <c r="E9" t="str">
        <v>(Current members per ward and branch) - (1980 members per ward and branch)</v>
      </c>
    </row>
    <row r="10">
      <c r="A10">
        <v>1830</v>
      </c>
      <c r="B10" t="str">
        <v>supplemental_births_to_active_members</v>
      </c>
      <c r="C10" t="str">
        <v>Births to Active Members</v>
      </c>
      <c r="D10" t="str">
        <v>no</v>
      </c>
      <c r="E10" t="str">
        <v>round(average(B2:B3)*I3/1000,0)</v>
      </c>
    </row>
    <row r="11">
      <c r="A11">
        <v>1830</v>
      </c>
      <c r="B11" t="str">
        <v>supplemental_activity_rate</v>
      </c>
      <c r="C11" t="str">
        <v>Activity Rate</v>
      </c>
      <c r="D11" t="str">
        <v>yes</v>
      </c>
      <c r="E11" t="str">
        <v>round(AY3*100/B3,1)</v>
      </c>
    </row>
    <row r="12">
      <c r="A12">
        <v>1830</v>
      </c>
      <c r="B12" t="str">
        <v>supplemental_inactive_mormons</v>
      </c>
      <c r="C12" t="str">
        <v>Inactive Mormons</v>
      </c>
      <c r="D12" t="str">
        <v>no</v>
      </c>
      <c r="E12" t="str">
        <v>round(AZ2+AX3-(AZ2*J3/1000),0)</v>
      </c>
    </row>
    <row r="13">
      <c r="A13">
        <v>1830</v>
      </c>
      <c r="B13" t="str">
        <v>supplemental_names_removed</v>
      </c>
      <c r="C13" t="str">
        <v>Names Removed</v>
      </c>
      <c r="D13" t="str">
        <v>no</v>
      </c>
      <c r="E13" t="str">
        <v>round(B3*0.004556,0)</v>
      </c>
    </row>
    <row r="14">
      <c r="A14">
        <v>1830</v>
      </c>
      <c r="B14" t="str">
        <v>supplemental_former_mormons</v>
      </c>
      <c r="C14" t="str">
        <v>Former Mormons</v>
      </c>
      <c r="D14" t="str">
        <v>no</v>
      </c>
      <c r="E14" t="str">
        <v>INT(BH2+BG3-(BH2*J3/1000))</v>
      </c>
    </row>
    <row r="15">
      <c r="A15">
        <v>1831</v>
      </c>
      <c r="B15" t="str">
        <v>official_net_growth</v>
      </c>
      <c r="C15" t="str">
        <v>Official Net Growth</v>
      </c>
      <c r="D15" t="str">
        <v>yes</v>
      </c>
      <c r="E15" t="str">
        <v>Official membership - prior-year official membership</v>
      </c>
    </row>
    <row r="16">
      <c r="A16">
        <v>1831</v>
      </c>
      <c r="B16" t="str">
        <v>official_growth_rate</v>
      </c>
      <c r="C16" t="str">
        <v>Official Growth Rate</v>
      </c>
      <c r="D16" t="str">
        <v>yes</v>
      </c>
      <c r="E16" t="str">
        <v>Official net growth / prior-year official membership</v>
      </c>
    </row>
    <row r="17">
      <c r="A17">
        <v>1831</v>
      </c>
      <c r="B17" t="str">
        <v>yoy_net_growth</v>
      </c>
      <c r="C17" t="str">
        <v>YoY % ∆ Net Growth</v>
      </c>
      <c r="D17" t="str">
        <v>yes</v>
      </c>
      <c r="E17" t="str">
        <v>(Official net growth - prior-year net growth) / prior-year net growth</v>
      </c>
    </row>
    <row r="18">
      <c r="A18">
        <v>1831</v>
      </c>
      <c r="B18" t="str">
        <v>yoy_cor</v>
      </c>
      <c r="C18" t="str">
        <v>YoY % ∆ CoR</v>
      </c>
      <c r="D18" t="str">
        <v>yes</v>
      </c>
      <c r="E18" t="str">
        <v>(Children of record - prior-year children of record) / prior-year children of record</v>
      </c>
    </row>
    <row r="19">
      <c r="A19">
        <v>1831</v>
      </c>
      <c r="B19" t="str">
        <v>cor_baptisms_as_of_net_growth</v>
      </c>
      <c r="C19" t="str">
        <v>∆ CoR Baptisms as % of Net Growth</v>
      </c>
      <c r="D19" t="str">
        <v>yes</v>
      </c>
      <c r="E19" t="str">
        <v>Children-of-record baptisms / official net growth</v>
      </c>
    </row>
    <row r="20">
      <c r="A20">
        <v>1831</v>
      </c>
      <c r="B20" t="str">
        <v>yoy_converts</v>
      </c>
      <c r="C20" t="str">
        <v>YoY % ∆ Converts</v>
      </c>
      <c r="D20" t="str">
        <v>yes</v>
      </c>
      <c r="E20" t="str">
        <v>(Converts - prior-year converts) / prior-year converts</v>
      </c>
    </row>
    <row r="21">
      <c r="A21">
        <v>1831</v>
      </c>
      <c r="B21" t="str">
        <v>membership_increase</v>
      </c>
      <c r="C21" t="str">
        <v>Membership Increase</v>
      </c>
      <c r="D21" t="str">
        <v>yes</v>
      </c>
      <c r="E21" t="str">
        <v>Converts + children-of-record baptisms</v>
      </c>
    </row>
    <row r="22">
      <c r="A22">
        <v>1831</v>
      </c>
      <c r="B22" t="str">
        <v>member_attrition_officially_accounted_for_death_resignation_unbaptized_8yo</v>
      </c>
      <c r="C22" t="str">
        <v>Member Attrition Officially Accounted For (Death, Resignation, Unbaptized-8yo)</v>
      </c>
      <c r="D22" t="str">
        <v>yes</v>
      </c>
      <c r="E22" t="str">
        <v>Membership increase - official net growth</v>
      </c>
    </row>
    <row r="23">
      <c r="A23">
        <v>1831</v>
      </c>
      <c r="B23" t="str">
        <v>wards_branches</v>
      </c>
      <c r="C23" t="str">
        <v>% ∆ Wards + Branches</v>
      </c>
      <c r="D23" t="str">
        <v>yes</v>
      </c>
      <c r="E23" t="str">
        <v>(Wards and branches - prior-year wards and branches) / prior-year wards and branches</v>
      </c>
    </row>
    <row r="24">
      <c r="A24">
        <v>1831</v>
      </c>
      <c r="B24" t="str">
        <v>members_ward_branch</v>
      </c>
      <c r="C24" t="str">
        <v>Members / Ward &amp; Branch</v>
      </c>
      <c r="D24" t="str">
        <v>yes</v>
      </c>
      <c r="E24" t="str">
        <v>Official membership / wards and branches</v>
      </c>
    </row>
    <row r="25">
      <c r="A25">
        <v>1831</v>
      </c>
      <c r="B25" t="str">
        <v>ward_branch_rolls_since_1980</v>
      </c>
      <c r="C25" t="str">
        <v>Ward &amp; Branch Rolls ∆ since 1980</v>
      </c>
      <c r="D25" t="str">
        <v>no</v>
      </c>
      <c r="E25" t="str">
        <v>(Current members per ward and branch) - (1980 members per ward and branch)</v>
      </c>
    </row>
    <row r="26">
      <c r="A26">
        <v>1831</v>
      </c>
      <c r="B26" t="str">
        <v>supplemental_children_per_woman</v>
      </c>
      <c r="C26" t="str">
        <v>Children per Woman</v>
      </c>
      <c r="D26" t="str">
        <v>no</v>
      </c>
      <c r="E26" t="str">
        <v>$M$3+((A4-$A$3)*($M$13-$M$3)/($A$13-$A$3))</v>
      </c>
    </row>
    <row r="27">
      <c r="A27">
        <v>1832</v>
      </c>
      <c r="B27" t="str">
        <v>official_net_growth</v>
      </c>
      <c r="C27" t="str">
        <v>Official Net Growth</v>
      </c>
      <c r="D27" t="str">
        <v>yes</v>
      </c>
      <c r="E27" t="str">
        <v>Official membership - prior-year official membership</v>
      </c>
    </row>
    <row r="28">
      <c r="A28">
        <v>1832</v>
      </c>
      <c r="B28" t="str">
        <v>official_growth_rate</v>
      </c>
      <c r="C28" t="str">
        <v>Official Growth Rate</v>
      </c>
      <c r="D28" t="str">
        <v>yes</v>
      </c>
      <c r="E28" t="str">
        <v>Official net growth / prior-year official membership</v>
      </c>
    </row>
    <row r="29">
      <c r="A29">
        <v>1832</v>
      </c>
      <c r="B29" t="str">
        <v>yoy_net_growth</v>
      </c>
      <c r="C29" t="str">
        <v>YoY % ∆ Net Growth</v>
      </c>
      <c r="D29" t="str">
        <v>yes</v>
      </c>
      <c r="E29" t="str">
        <v>(Official net growth - prior-year net growth) / prior-year net growth</v>
      </c>
    </row>
    <row r="30">
      <c r="A30">
        <v>1832</v>
      </c>
      <c r="B30" t="str">
        <v>yoy_cor</v>
      </c>
      <c r="C30" t="str">
        <v>YoY % ∆ CoR</v>
      </c>
      <c r="D30" t="str">
        <v>yes</v>
      </c>
      <c r="E30" t="str">
        <v>(Children of record - prior-year children of record) / prior-year children of record</v>
      </c>
    </row>
    <row r="31">
      <c r="A31">
        <v>1832</v>
      </c>
      <c r="B31" t="str">
        <v>cor_baptisms_as_of_net_growth</v>
      </c>
      <c r="C31" t="str">
        <v>∆ CoR Baptisms as % of Net Growth</v>
      </c>
      <c r="D31" t="str">
        <v>yes</v>
      </c>
      <c r="E31" t="str">
        <v>Children-of-record baptisms / official net growth</v>
      </c>
    </row>
    <row r="32">
      <c r="A32">
        <v>1832</v>
      </c>
      <c r="B32" t="str">
        <v>yoy_converts</v>
      </c>
      <c r="C32" t="str">
        <v>YoY % ∆ Converts</v>
      </c>
      <c r="D32" t="str">
        <v>yes</v>
      </c>
      <c r="E32" t="str">
        <v>(Converts - prior-year converts) / prior-year converts</v>
      </c>
    </row>
    <row r="33">
      <c r="A33">
        <v>1832</v>
      </c>
      <c r="B33" t="str">
        <v>membership_increase</v>
      </c>
      <c r="C33" t="str">
        <v>Membership Increase</v>
      </c>
      <c r="D33" t="str">
        <v>yes</v>
      </c>
      <c r="E33" t="str">
        <v>Converts + children-of-record baptisms</v>
      </c>
    </row>
    <row r="34">
      <c r="A34">
        <v>1832</v>
      </c>
      <c r="B34" t="str">
        <v>attrition</v>
      </c>
      <c r="C34" t="str">
        <v>% ∆ Attrition</v>
      </c>
      <c r="D34" t="str">
        <v>no</v>
      </c>
      <c r="E34" t="str">
        <v>(Current attrition - prior-year attrition) / prior-year attrition</v>
      </c>
    </row>
    <row r="35">
      <c r="A35">
        <v>1832</v>
      </c>
      <c r="B35" t="str">
        <v>member_attrition_officially_accounted_for_death_resignation_unbaptized_8yo</v>
      </c>
      <c r="C35" t="str">
        <v>Member Attrition Officially Accounted For (Death, Resignation, Unbaptized-8yo)</v>
      </c>
      <c r="D35" t="str">
        <v>yes</v>
      </c>
      <c r="E35" t="str">
        <v>Membership increase - official net growth</v>
      </c>
    </row>
    <row r="36">
      <c r="A36">
        <v>1832</v>
      </c>
      <c r="B36" t="str">
        <v>wards_branches</v>
      </c>
      <c r="C36" t="str">
        <v>% ∆ Wards + Branches</v>
      </c>
      <c r="D36" t="str">
        <v>yes</v>
      </c>
      <c r="E36" t="str">
        <v>(Wards and branches - prior-year wards and branches) / prior-year wards and branches</v>
      </c>
    </row>
    <row r="37">
      <c r="A37">
        <v>1832</v>
      </c>
      <c r="B37" t="str">
        <v>members_ward_branch</v>
      </c>
      <c r="C37" t="str">
        <v>Members / Ward &amp; Branch</v>
      </c>
      <c r="D37" t="str">
        <v>yes</v>
      </c>
      <c r="E37" t="str">
        <v>Official membership / wards and branches</v>
      </c>
    </row>
    <row r="38">
      <c r="A38">
        <v>1832</v>
      </c>
      <c r="B38" t="str">
        <v>ward_branch_rolls_since_1980</v>
      </c>
      <c r="C38" t="str">
        <v>Ward &amp; Branch Rolls ∆ since 1980</v>
      </c>
      <c r="D38" t="str">
        <v>no</v>
      </c>
      <c r="E38" t="str">
        <v>(Current members per ward and branch) - (1980 members per ward and branch)</v>
      </c>
    </row>
    <row r="39">
      <c r="A39">
        <v>1833</v>
      </c>
      <c r="B39" t="str">
        <v>official_net_growth</v>
      </c>
      <c r="C39" t="str">
        <v>Official Net Growth</v>
      </c>
      <c r="D39" t="str">
        <v>yes</v>
      </c>
      <c r="E39" t="str">
        <v>Official membership - prior-year official membership</v>
      </c>
    </row>
    <row r="40">
      <c r="A40">
        <v>1833</v>
      </c>
      <c r="B40" t="str">
        <v>official_growth_rate</v>
      </c>
      <c r="C40" t="str">
        <v>Official Growth Rate</v>
      </c>
      <c r="D40" t="str">
        <v>yes</v>
      </c>
      <c r="E40" t="str">
        <v>Official net growth / prior-year official membership</v>
      </c>
    </row>
    <row r="41">
      <c r="A41">
        <v>1833</v>
      </c>
      <c r="B41" t="str">
        <v>yoy_net_growth</v>
      </c>
      <c r="C41" t="str">
        <v>YoY % ∆ Net Growth</v>
      </c>
      <c r="D41" t="str">
        <v>yes</v>
      </c>
      <c r="E41" t="str">
        <v>(Official net growth - prior-year net growth) / prior-year net growth</v>
      </c>
    </row>
    <row r="42">
      <c r="A42">
        <v>1833</v>
      </c>
      <c r="B42" t="str">
        <v>yoy_cor</v>
      </c>
      <c r="C42" t="str">
        <v>YoY % ∆ CoR</v>
      </c>
      <c r="D42" t="str">
        <v>yes</v>
      </c>
      <c r="E42" t="str">
        <v>(Children of record - prior-year children of record) / prior-year children of record</v>
      </c>
    </row>
    <row r="43">
      <c r="A43">
        <v>1833</v>
      </c>
      <c r="B43" t="str">
        <v>cor_baptisms_as_of_net_growth</v>
      </c>
      <c r="C43" t="str">
        <v>∆ CoR Baptisms as % of Net Growth</v>
      </c>
      <c r="D43" t="str">
        <v>yes</v>
      </c>
      <c r="E43" t="str">
        <v>Children-of-record baptisms / official net growth</v>
      </c>
    </row>
    <row r="44">
      <c r="A44">
        <v>1833</v>
      </c>
      <c r="B44" t="str">
        <v>yoy_converts</v>
      </c>
      <c r="C44" t="str">
        <v>YoY % ∆ Converts</v>
      </c>
      <c r="D44" t="str">
        <v>yes</v>
      </c>
      <c r="E44" t="str">
        <v>(Converts - prior-year converts) / prior-year converts</v>
      </c>
    </row>
    <row r="45">
      <c r="A45">
        <v>1833</v>
      </c>
      <c r="B45" t="str">
        <v>membership_increase</v>
      </c>
      <c r="C45" t="str">
        <v>Membership Increase</v>
      </c>
      <c r="D45" t="str">
        <v>yes</v>
      </c>
      <c r="E45" t="str">
        <v>Converts + children-of-record baptisms</v>
      </c>
    </row>
    <row r="46">
      <c r="A46">
        <v>1833</v>
      </c>
      <c r="B46" t="str">
        <v>attrition</v>
      </c>
      <c r="C46" t="str">
        <v>% ∆ Attrition</v>
      </c>
      <c r="D46" t="str">
        <v>no</v>
      </c>
      <c r="E46" t="str">
        <v>(Current attrition - prior-year attrition) / prior-year attrition</v>
      </c>
    </row>
    <row r="47">
      <c r="A47">
        <v>1833</v>
      </c>
      <c r="B47" t="str">
        <v>member_attrition_officially_accounted_for_death_resignation_unbaptized_8yo</v>
      </c>
      <c r="C47" t="str">
        <v>Member Attrition Officially Accounted For (Death, Resignation, Unbaptized-8yo)</v>
      </c>
      <c r="D47" t="str">
        <v>yes</v>
      </c>
      <c r="E47" t="str">
        <v>Membership increase - official net growth</v>
      </c>
    </row>
    <row r="48">
      <c r="A48">
        <v>1833</v>
      </c>
      <c r="B48" t="str">
        <v>wards_branches</v>
      </c>
      <c r="C48" t="str">
        <v>% ∆ Wards + Branches</v>
      </c>
      <c r="D48" t="str">
        <v>yes</v>
      </c>
      <c r="E48" t="str">
        <v>(Wards and branches - prior-year wards and branches) / prior-year wards and branches</v>
      </c>
    </row>
    <row r="49">
      <c r="A49">
        <v>1833</v>
      </c>
      <c r="B49" t="str">
        <v>members_ward_branch</v>
      </c>
      <c r="C49" t="str">
        <v>Members / Ward &amp; Branch</v>
      </c>
      <c r="D49" t="str">
        <v>yes</v>
      </c>
      <c r="E49" t="str">
        <v>Official membership / wards and branches</v>
      </c>
    </row>
    <row r="50">
      <c r="A50">
        <v>1833</v>
      </c>
      <c r="B50" t="str">
        <v>ward_branch_rolls_since_1980</v>
      </c>
      <c r="C50" t="str">
        <v>Ward &amp; Branch Rolls ∆ since 1980</v>
      </c>
      <c r="D50" t="str">
        <v>no</v>
      </c>
      <c r="E50" t="str">
        <v>(Current members per ward and branch) - (1980 members per ward and branch)</v>
      </c>
    </row>
    <row r="51">
      <c r="A51">
        <v>1834</v>
      </c>
      <c r="B51" t="str">
        <v>official_net_growth</v>
      </c>
      <c r="C51" t="str">
        <v>Official Net Growth</v>
      </c>
      <c r="D51" t="str">
        <v>yes</v>
      </c>
      <c r="E51" t="str">
        <v>Official membership - prior-year official membership</v>
      </c>
    </row>
    <row r="52">
      <c r="A52">
        <v>1834</v>
      </c>
      <c r="B52" t="str">
        <v>official_growth_rate</v>
      </c>
      <c r="C52" t="str">
        <v>Official Growth Rate</v>
      </c>
      <c r="D52" t="str">
        <v>yes</v>
      </c>
      <c r="E52" t="str">
        <v>Official net growth / prior-year official membership</v>
      </c>
    </row>
    <row r="53">
      <c r="A53">
        <v>1834</v>
      </c>
      <c r="B53" t="str">
        <v>yoy_net_growth</v>
      </c>
      <c r="C53" t="str">
        <v>YoY % ∆ Net Growth</v>
      </c>
      <c r="D53" t="str">
        <v>yes</v>
      </c>
      <c r="E53" t="str">
        <v>(Official net growth - prior-year net growth) / prior-year net growth</v>
      </c>
    </row>
    <row r="54">
      <c r="A54">
        <v>1834</v>
      </c>
      <c r="B54" t="str">
        <v>yoy_cor</v>
      </c>
      <c r="C54" t="str">
        <v>YoY % ∆ CoR</v>
      </c>
      <c r="D54" t="str">
        <v>yes</v>
      </c>
      <c r="E54" t="str">
        <v>(Children of record - prior-year children of record) / prior-year children of record</v>
      </c>
    </row>
    <row r="55">
      <c r="A55">
        <v>1834</v>
      </c>
      <c r="B55" t="str">
        <v>cor_baptisms_as_of_net_growth</v>
      </c>
      <c r="C55" t="str">
        <v>∆ CoR Baptisms as % of Net Growth</v>
      </c>
      <c r="D55" t="str">
        <v>yes</v>
      </c>
      <c r="E55" t="str">
        <v>Children-of-record baptisms / official net growth</v>
      </c>
    </row>
    <row r="56">
      <c r="A56">
        <v>1834</v>
      </c>
      <c r="B56" t="str">
        <v>yoy_converts</v>
      </c>
      <c r="C56" t="str">
        <v>YoY % ∆ Converts</v>
      </c>
      <c r="D56" t="str">
        <v>yes</v>
      </c>
      <c r="E56" t="str">
        <v>(Converts - prior-year converts) / prior-year converts</v>
      </c>
    </row>
    <row r="57">
      <c r="A57">
        <v>1834</v>
      </c>
      <c r="B57" t="str">
        <v>membership_increase</v>
      </c>
      <c r="C57" t="str">
        <v>Membership Increase</v>
      </c>
      <c r="D57" t="str">
        <v>yes</v>
      </c>
      <c r="E57" t="str">
        <v>Converts + children-of-record baptisms</v>
      </c>
    </row>
    <row r="58">
      <c r="A58">
        <v>1834</v>
      </c>
      <c r="B58" t="str">
        <v>attrition</v>
      </c>
      <c r="C58" t="str">
        <v>% ∆ Attrition</v>
      </c>
      <c r="D58" t="str">
        <v>no</v>
      </c>
      <c r="E58" t="str">
        <v>(Current attrition - prior-year attrition) / prior-year attrition</v>
      </c>
    </row>
    <row r="59">
      <c r="A59">
        <v>1834</v>
      </c>
      <c r="B59" t="str">
        <v>member_attrition_officially_accounted_for_death_resignation_unbaptized_8yo</v>
      </c>
      <c r="C59" t="str">
        <v>Member Attrition Officially Accounted For (Death, Resignation, Unbaptized-8yo)</v>
      </c>
      <c r="D59" t="str">
        <v>yes</v>
      </c>
      <c r="E59" t="str">
        <v>Membership increase - official net growth</v>
      </c>
    </row>
    <row r="60">
      <c r="A60">
        <v>1834</v>
      </c>
      <c r="B60" t="str">
        <v>wards_branches</v>
      </c>
      <c r="C60" t="str">
        <v>% ∆ Wards + Branches</v>
      </c>
      <c r="D60" t="str">
        <v>yes</v>
      </c>
      <c r="E60" t="str">
        <v>(Wards and branches - prior-year wards and branches) / prior-year wards and branches</v>
      </c>
    </row>
    <row r="61">
      <c r="A61">
        <v>1834</v>
      </c>
      <c r="B61" t="str">
        <v>ward_branch_stake</v>
      </c>
      <c r="C61" t="str">
        <v>Ward &amp; Branch / Stake</v>
      </c>
      <c r="D61" t="str">
        <v>yes</v>
      </c>
      <c r="E61" t="str">
        <v>Wards and branches / stakes</v>
      </c>
    </row>
    <row r="62">
      <c r="A62">
        <v>1834</v>
      </c>
      <c r="B62" t="str">
        <v>wards_branches_stake_lost_since_1973</v>
      </c>
      <c r="C62" t="str">
        <v>Wards + Branches / Stake lost since 1973</v>
      </c>
      <c r="D62" t="str">
        <v>no</v>
      </c>
      <c r="E62" t="str">
        <v>(1973 wards and branches / stakes) - (current wards and branches / stakes)</v>
      </c>
    </row>
    <row r="63">
      <c r="A63">
        <v>1834</v>
      </c>
      <c r="B63" t="str">
        <v>members_ward_branch</v>
      </c>
      <c r="C63" t="str">
        <v>Members / Ward &amp; Branch</v>
      </c>
      <c r="D63" t="str">
        <v>yes</v>
      </c>
      <c r="E63" t="str">
        <v>Official membership / wards and branches</v>
      </c>
    </row>
    <row r="64">
      <c r="A64">
        <v>1834</v>
      </c>
      <c r="B64" t="str">
        <v>ward_branch_rolls_since_1980</v>
      </c>
      <c r="C64" t="str">
        <v>Ward &amp; Branch Rolls ∆ since 1980</v>
      </c>
      <c r="D64" t="str">
        <v>no</v>
      </c>
      <c r="E64" t="str">
        <v>(Current members per ward and branch) - (1980 members per ward and branch)</v>
      </c>
    </row>
    <row r="65">
      <c r="A65">
        <v>1835</v>
      </c>
      <c r="B65" t="str">
        <v>official_net_growth</v>
      </c>
      <c r="C65" t="str">
        <v>Official Net Growth</v>
      </c>
      <c r="D65" t="str">
        <v>yes</v>
      </c>
      <c r="E65" t="str">
        <v>Official membership - prior-year official membership</v>
      </c>
    </row>
    <row r="66">
      <c r="A66">
        <v>1835</v>
      </c>
      <c r="B66" t="str">
        <v>official_growth_rate</v>
      </c>
      <c r="C66" t="str">
        <v>Official Growth Rate</v>
      </c>
      <c r="D66" t="str">
        <v>yes</v>
      </c>
      <c r="E66" t="str">
        <v>Official net growth / prior-year official membership</v>
      </c>
    </row>
    <row r="67">
      <c r="A67">
        <v>1835</v>
      </c>
      <c r="B67" t="str">
        <v>yoy_net_growth</v>
      </c>
      <c r="C67" t="str">
        <v>YoY % ∆ Net Growth</v>
      </c>
      <c r="D67" t="str">
        <v>yes</v>
      </c>
      <c r="E67" t="str">
        <v>(Official net growth - prior-year net growth) / prior-year net growth</v>
      </c>
    </row>
    <row r="68">
      <c r="A68">
        <v>1835</v>
      </c>
      <c r="B68" t="str">
        <v>yoy_cor</v>
      </c>
      <c r="C68" t="str">
        <v>YoY % ∆ CoR</v>
      </c>
      <c r="D68" t="str">
        <v>yes</v>
      </c>
      <c r="E68" t="str">
        <v>(Children of record - prior-year children of record) / prior-year children of record</v>
      </c>
    </row>
    <row r="69">
      <c r="A69">
        <v>1835</v>
      </c>
      <c r="B69" t="str">
        <v>cor_baptisms_as_of_net_growth</v>
      </c>
      <c r="C69" t="str">
        <v>∆ CoR Baptisms as % of Net Growth</v>
      </c>
      <c r="D69" t="str">
        <v>yes</v>
      </c>
      <c r="E69" t="str">
        <v>Children-of-record baptisms / official net growth</v>
      </c>
    </row>
    <row r="70">
      <c r="A70">
        <v>1835</v>
      </c>
      <c r="B70" t="str">
        <v>yoy_converts</v>
      </c>
      <c r="C70" t="str">
        <v>YoY % ∆ Converts</v>
      </c>
      <c r="D70" t="str">
        <v>yes</v>
      </c>
      <c r="E70" t="str">
        <v>(Converts - prior-year converts) / prior-year converts</v>
      </c>
    </row>
    <row r="71">
      <c r="A71">
        <v>1835</v>
      </c>
      <c r="B71" t="str">
        <v>membership_increase</v>
      </c>
      <c r="C71" t="str">
        <v>Membership Increase</v>
      </c>
      <c r="D71" t="str">
        <v>yes</v>
      </c>
      <c r="E71" t="str">
        <v>Converts + children-of-record baptisms</v>
      </c>
    </row>
    <row r="72">
      <c r="A72">
        <v>1835</v>
      </c>
      <c r="B72" t="str">
        <v>attrition</v>
      </c>
      <c r="C72" t="str">
        <v>% ∆ Attrition</v>
      </c>
      <c r="D72" t="str">
        <v>no</v>
      </c>
      <c r="E72" t="str">
        <v>(Current attrition - prior-year attrition) / prior-year attrition</v>
      </c>
    </row>
    <row r="73">
      <c r="A73">
        <v>1835</v>
      </c>
      <c r="B73" t="str">
        <v>member_attrition_officially_accounted_for_death_resignation_unbaptized_8yo</v>
      </c>
      <c r="C73" t="str">
        <v>Member Attrition Officially Accounted For (Death, Resignation, Unbaptized-8yo)</v>
      </c>
      <c r="D73" t="str">
        <v>yes</v>
      </c>
      <c r="E73" t="str">
        <v>Membership increase - official net growth</v>
      </c>
    </row>
    <row r="74">
      <c r="A74">
        <v>1835</v>
      </c>
      <c r="B74" t="str">
        <v>stakes</v>
      </c>
      <c r="C74" t="str">
        <v>% ∆ Stakes</v>
      </c>
      <c r="D74" t="str">
        <v>yes</v>
      </c>
      <c r="E74" t="str">
        <v>(Stakes - prior-year stakes) / prior-year stakes</v>
      </c>
    </row>
    <row r="75">
      <c r="A75">
        <v>1835</v>
      </c>
      <c r="B75" t="str">
        <v>wards_branches</v>
      </c>
      <c r="C75" t="str">
        <v>% ∆ Wards + Branches</v>
      </c>
      <c r="D75" t="str">
        <v>yes</v>
      </c>
      <c r="E75" t="str">
        <v>(Wards and branches - prior-year wards and branches) / prior-year wards and branches</v>
      </c>
    </row>
    <row r="76">
      <c r="A76">
        <v>1835</v>
      </c>
      <c r="B76" t="str">
        <v>ward_branch_stake</v>
      </c>
      <c r="C76" t="str">
        <v>Ward &amp; Branch / Stake</v>
      </c>
      <c r="D76" t="str">
        <v>yes</v>
      </c>
      <c r="E76" t="str">
        <v>Wards and branches / stakes</v>
      </c>
    </row>
    <row r="77">
      <c r="A77">
        <v>1835</v>
      </c>
      <c r="B77" t="str">
        <v>wards_branches_stake_lost_since_1973</v>
      </c>
      <c r="C77" t="str">
        <v>Wards + Branches / Stake lost since 1973</v>
      </c>
      <c r="D77" t="str">
        <v>no</v>
      </c>
      <c r="E77" t="str">
        <v>(1973 wards and branches / stakes) - (current wards and branches / stakes)</v>
      </c>
    </row>
    <row r="78">
      <c r="A78">
        <v>1835</v>
      </c>
      <c r="B78" t="str">
        <v>members_ward_branch</v>
      </c>
      <c r="C78" t="str">
        <v>Members / Ward &amp; Branch</v>
      </c>
      <c r="D78" t="str">
        <v>yes</v>
      </c>
      <c r="E78" t="str">
        <v>Official membership / wards and branches</v>
      </c>
    </row>
    <row r="79">
      <c r="A79">
        <v>1835</v>
      </c>
      <c r="B79" t="str">
        <v>ward_branch_rolls_since_1980</v>
      </c>
      <c r="C79" t="str">
        <v>Ward &amp; Branch Rolls ∆ since 1980</v>
      </c>
      <c r="D79" t="str">
        <v>no</v>
      </c>
      <c r="E79" t="str">
        <v>(Current members per ward and branch) - (1980 members per ward and branch)</v>
      </c>
    </row>
    <row r="80">
      <c r="A80">
        <v>1836</v>
      </c>
      <c r="B80" t="str">
        <v>official_net_growth</v>
      </c>
      <c r="C80" t="str">
        <v>Official Net Growth</v>
      </c>
      <c r="D80" t="str">
        <v>yes</v>
      </c>
      <c r="E80" t="str">
        <v>Official membership - prior-year official membership</v>
      </c>
    </row>
    <row r="81">
      <c r="A81">
        <v>1836</v>
      </c>
      <c r="B81" t="str">
        <v>official_growth_rate</v>
      </c>
      <c r="C81" t="str">
        <v>Official Growth Rate</v>
      </c>
      <c r="D81" t="str">
        <v>yes</v>
      </c>
      <c r="E81" t="str">
        <v>Official net growth / prior-year official membership</v>
      </c>
    </row>
    <row r="82">
      <c r="A82">
        <v>1836</v>
      </c>
      <c r="B82" t="str">
        <v>yoy_net_growth</v>
      </c>
      <c r="C82" t="str">
        <v>YoY % ∆ Net Growth</v>
      </c>
      <c r="D82" t="str">
        <v>yes</v>
      </c>
      <c r="E82" t="str">
        <v>(Official net growth - prior-year net growth) / prior-year net growth</v>
      </c>
    </row>
    <row r="83">
      <c r="A83">
        <v>1836</v>
      </c>
      <c r="B83" t="str">
        <v>yoy_cor</v>
      </c>
      <c r="C83" t="str">
        <v>YoY % ∆ CoR</v>
      </c>
      <c r="D83" t="str">
        <v>yes</v>
      </c>
      <c r="E83" t="str">
        <v>(Children of record - prior-year children of record) / prior-year children of record</v>
      </c>
    </row>
    <row r="84">
      <c r="A84">
        <v>1836</v>
      </c>
      <c r="B84" t="str">
        <v>cor_baptisms_as_of_net_growth</v>
      </c>
      <c r="C84" t="str">
        <v>∆ CoR Baptisms as % of Net Growth</v>
      </c>
      <c r="D84" t="str">
        <v>yes</v>
      </c>
      <c r="E84" t="str">
        <v>Children-of-record baptisms / official net growth</v>
      </c>
    </row>
    <row r="85">
      <c r="A85">
        <v>1836</v>
      </c>
      <c r="B85" t="str">
        <v>yoy_converts</v>
      </c>
      <c r="C85" t="str">
        <v>YoY % ∆ Converts</v>
      </c>
      <c r="D85" t="str">
        <v>yes</v>
      </c>
      <c r="E85" t="str">
        <v>(Converts - prior-year converts) / prior-year converts</v>
      </c>
    </row>
    <row r="86">
      <c r="A86">
        <v>1836</v>
      </c>
      <c r="B86" t="str">
        <v>membership_increase</v>
      </c>
      <c r="C86" t="str">
        <v>Membership Increase</v>
      </c>
      <c r="D86" t="str">
        <v>yes</v>
      </c>
      <c r="E86" t="str">
        <v>Converts + children-of-record baptisms</v>
      </c>
    </row>
    <row r="87">
      <c r="A87">
        <v>1836</v>
      </c>
      <c r="B87" t="str">
        <v>attrition</v>
      </c>
      <c r="C87" t="str">
        <v>% ∆ Attrition</v>
      </c>
      <c r="D87" t="str">
        <v>no</v>
      </c>
      <c r="E87" t="str">
        <v>(Current attrition - prior-year attrition) / prior-year attrition</v>
      </c>
    </row>
    <row r="88">
      <c r="A88">
        <v>1836</v>
      </c>
      <c r="B88" t="str">
        <v>member_attrition_officially_accounted_for_death_resignation_unbaptized_8yo</v>
      </c>
      <c r="C88" t="str">
        <v>Member Attrition Officially Accounted For (Death, Resignation, Unbaptized-8yo)</v>
      </c>
      <c r="D88" t="str">
        <v>yes</v>
      </c>
      <c r="E88" t="str">
        <v>Membership increase - official net growth</v>
      </c>
    </row>
    <row r="89">
      <c r="A89">
        <v>1836</v>
      </c>
      <c r="B89" t="str">
        <v>stakes</v>
      </c>
      <c r="C89" t="str">
        <v>% ∆ Stakes</v>
      </c>
      <c r="D89" t="str">
        <v>yes</v>
      </c>
      <c r="E89" t="str">
        <v>(Stakes - prior-year stakes) / prior-year stakes</v>
      </c>
    </row>
    <row r="90">
      <c r="A90">
        <v>1836</v>
      </c>
      <c r="B90" t="str">
        <v>wards_branches</v>
      </c>
      <c r="C90" t="str">
        <v>% ∆ Wards + Branches</v>
      </c>
      <c r="D90" t="str">
        <v>yes</v>
      </c>
      <c r="E90" t="str">
        <v>(Wards and branches - prior-year wards and branches) / prior-year wards and branches</v>
      </c>
    </row>
    <row r="91">
      <c r="A91">
        <v>1836</v>
      </c>
      <c r="B91" t="str">
        <v>ward_branch_stake</v>
      </c>
      <c r="C91" t="str">
        <v>Ward &amp; Branch / Stake</v>
      </c>
      <c r="D91" t="str">
        <v>yes</v>
      </c>
      <c r="E91" t="str">
        <v>Wards and branches / stakes</v>
      </c>
    </row>
    <row r="92">
      <c r="A92">
        <v>1836</v>
      </c>
      <c r="B92" t="str">
        <v>wards_branches_stake_lost_since_1973</v>
      </c>
      <c r="C92" t="str">
        <v>Wards + Branches / Stake lost since 1973</v>
      </c>
      <c r="D92" t="str">
        <v>no</v>
      </c>
      <c r="E92" t="str">
        <v>(1973 wards and branches / stakes) - (current wards and branches / stakes)</v>
      </c>
    </row>
    <row r="93">
      <c r="A93">
        <v>1836</v>
      </c>
      <c r="B93" t="str">
        <v>members_ward_branch</v>
      </c>
      <c r="C93" t="str">
        <v>Members / Ward &amp; Branch</v>
      </c>
      <c r="D93" t="str">
        <v>yes</v>
      </c>
      <c r="E93" t="str">
        <v>Official membership / wards and branches</v>
      </c>
    </row>
    <row r="94">
      <c r="A94">
        <v>1836</v>
      </c>
      <c r="B94" t="str">
        <v>ward_branch_rolls_since_1980</v>
      </c>
      <c r="C94" t="str">
        <v>Ward &amp; Branch Rolls ∆ since 1980</v>
      </c>
      <c r="D94" t="str">
        <v>no</v>
      </c>
      <c r="E94" t="str">
        <v>(Current members per ward and branch) - (1980 members per ward and branch)</v>
      </c>
    </row>
    <row r="95">
      <c r="A95">
        <v>1837</v>
      </c>
      <c r="B95" t="str">
        <v>official_net_growth</v>
      </c>
      <c r="C95" t="str">
        <v>Official Net Growth</v>
      </c>
      <c r="D95" t="str">
        <v>yes</v>
      </c>
      <c r="E95" t="str">
        <v>Official membership - prior-year official membership</v>
      </c>
    </row>
    <row r="96">
      <c r="A96">
        <v>1837</v>
      </c>
      <c r="B96" t="str">
        <v>official_growth_rate</v>
      </c>
      <c r="C96" t="str">
        <v>Official Growth Rate</v>
      </c>
      <c r="D96" t="str">
        <v>yes</v>
      </c>
      <c r="E96" t="str">
        <v>Official net growth / prior-year official membership</v>
      </c>
    </row>
    <row r="97">
      <c r="A97">
        <v>1837</v>
      </c>
      <c r="B97" t="str">
        <v>yoy_net_growth</v>
      </c>
      <c r="C97" t="str">
        <v>YoY % ∆ Net Growth</v>
      </c>
      <c r="D97" t="str">
        <v>yes</v>
      </c>
      <c r="E97" t="str">
        <v>(Official net growth - prior-year net growth) / prior-year net growth</v>
      </c>
    </row>
    <row r="98">
      <c r="A98">
        <v>1837</v>
      </c>
      <c r="B98" t="str">
        <v>cor_baptisms</v>
      </c>
      <c r="C98" t="str">
        <v>CoR Baptisms</v>
      </c>
      <c r="D98" t="str">
        <v>no</v>
      </c>
      <c r="E98" t="str">
        <v>INT(C2+(SUM(E2:E9)*0.104*AW10/(8*100)))</v>
      </c>
    </row>
    <row r="99">
      <c r="A99">
        <v>1837</v>
      </c>
      <c r="B99" t="str">
        <v>yoy_cor</v>
      </c>
      <c r="C99" t="str">
        <v>YoY % ∆ CoR</v>
      </c>
      <c r="D99" t="str">
        <v>yes</v>
      </c>
      <c r="E99" t="str">
        <v>(Children of record - prior-year children of record) / prior-year children of record</v>
      </c>
    </row>
    <row r="100">
      <c r="A100">
        <v>1837</v>
      </c>
      <c r="B100" t="str">
        <v>cor_baptisms_as_of_net_growth</v>
      </c>
      <c r="C100" t="str">
        <v>∆ CoR Baptisms as % of Net Growth</v>
      </c>
      <c r="D100" t="str">
        <v>yes</v>
      </c>
      <c r="E100" t="str">
        <v>Children-of-record baptisms / official net growth</v>
      </c>
    </row>
    <row r="101">
      <c r="A101">
        <v>1837</v>
      </c>
      <c r="B101" t="str">
        <v>yoy_converts</v>
      </c>
      <c r="C101" t="str">
        <v>YoY % ∆ Converts</v>
      </c>
      <c r="D101" t="str">
        <v>yes</v>
      </c>
      <c r="E101" t="str">
        <v>(Converts - prior-year converts) / prior-year converts</v>
      </c>
    </row>
    <row r="102">
      <c r="A102">
        <v>1837</v>
      </c>
      <c r="B102" t="str">
        <v>membership_increase</v>
      </c>
      <c r="C102" t="str">
        <v>Membership Increase</v>
      </c>
      <c r="D102" t="str">
        <v>yes</v>
      </c>
      <c r="E102" t="str">
        <v>Converts + children-of-record baptisms</v>
      </c>
    </row>
    <row r="103">
      <c r="A103">
        <v>1837</v>
      </c>
      <c r="B103" t="str">
        <v>attrition</v>
      </c>
      <c r="C103" t="str">
        <v>% ∆ Attrition</v>
      </c>
      <c r="D103" t="str">
        <v>no</v>
      </c>
      <c r="E103" t="str">
        <v>(Current attrition - prior-year attrition) / prior-year attrition</v>
      </c>
    </row>
    <row r="104">
      <c r="A104">
        <v>1837</v>
      </c>
      <c r="B104" t="str">
        <v>member_attrition_officially_accounted_for_death_resignation_unbaptized_8yo</v>
      </c>
      <c r="C104" t="str">
        <v>Member Attrition Officially Accounted For (Death, Resignation, Unbaptized-8yo)</v>
      </c>
      <c r="D104" t="str">
        <v>yes</v>
      </c>
      <c r="E104" t="str">
        <v>Membership increase - official net growth</v>
      </c>
    </row>
    <row r="105">
      <c r="A105">
        <v>1837</v>
      </c>
      <c r="B105" t="str">
        <v>full_time_missionaries</v>
      </c>
      <c r="C105" t="str">
        <v>Full-Time Missionaries</v>
      </c>
      <c r="D105" t="str">
        <v>no</v>
      </c>
      <c r="E105" t="str">
        <v>round(AD10*(AC9+AC10)/2,0)</v>
      </c>
    </row>
    <row r="106">
      <c r="A106">
        <v>1837</v>
      </c>
      <c r="B106" t="str">
        <v>of_church_on_mission</v>
      </c>
      <c r="C106" t="str">
        <v>% of Church on Mission</v>
      </c>
      <c r="D106" t="str">
        <v>yes</v>
      </c>
      <c r="E106" t="str">
        <v>Full-time missionaries / official membership</v>
      </c>
    </row>
    <row r="107">
      <c r="A107">
        <v>1837</v>
      </c>
      <c r="B107" t="str">
        <v>conv_missionary_ai</v>
      </c>
      <c r="C107" t="str">
        <v>Conv / Missionary</v>
      </c>
      <c r="D107" t="str">
        <v>yes</v>
      </c>
      <c r="E107" t="str">
        <v>Converts / full-time missionaries</v>
      </c>
    </row>
    <row r="108">
      <c r="A108">
        <v>1837</v>
      </c>
      <c r="B108" t="str">
        <v>net_membership_growth_missionary</v>
      </c>
      <c r="C108" t="str">
        <v>Net Membership Growth / Missionary</v>
      </c>
      <c r="D108" t="str">
        <v>yes</v>
      </c>
      <c r="E108" t="str">
        <v>Official net growth / full-time missionaries</v>
      </c>
    </row>
    <row r="109">
      <c r="A109">
        <v>1837</v>
      </c>
      <c r="B109" t="str">
        <v>gross_membership_increase_missionary</v>
      </c>
      <c r="C109" t="str">
        <v>Gross Membership Increase / Missionary</v>
      </c>
      <c r="D109" t="str">
        <v>yes</v>
      </c>
      <c r="E109" t="str">
        <v>Membership increase / full-time missionaries</v>
      </c>
    </row>
    <row r="110">
      <c r="A110">
        <v>1837</v>
      </c>
      <c r="B110" t="str">
        <v>stakes</v>
      </c>
      <c r="C110" t="str">
        <v>% ∆ Stakes</v>
      </c>
      <c r="D110" t="str">
        <v>yes</v>
      </c>
      <c r="E110" t="str">
        <v>(Stakes - prior-year stakes) / prior-year stakes</v>
      </c>
    </row>
    <row r="111">
      <c r="A111">
        <v>1837</v>
      </c>
      <c r="B111" t="str">
        <v>wards_branches</v>
      </c>
      <c r="C111" t="str">
        <v>% ∆ Wards + Branches</v>
      </c>
      <c r="D111" t="str">
        <v>yes</v>
      </c>
      <c r="E111" t="str">
        <v>(Wards and branches - prior-year wards and branches) / prior-year wards and branches</v>
      </c>
    </row>
    <row r="112">
      <c r="A112">
        <v>1837</v>
      </c>
      <c r="B112" t="str">
        <v>ward_branch_stake</v>
      </c>
      <c r="C112" t="str">
        <v>Ward &amp; Branch / Stake</v>
      </c>
      <c r="D112" t="str">
        <v>yes</v>
      </c>
      <c r="E112" t="str">
        <v>Wards and branches / stakes</v>
      </c>
    </row>
    <row r="113">
      <c r="A113">
        <v>1837</v>
      </c>
      <c r="B113" t="str">
        <v>wards_branches_stake_lost_since_1973</v>
      </c>
      <c r="C113" t="str">
        <v>Wards + Branches / Stake lost since 1973</v>
      </c>
      <c r="D113" t="str">
        <v>no</v>
      </c>
      <c r="E113" t="str">
        <v>(1973 wards and branches / stakes) - (current wards and branches / stakes)</v>
      </c>
    </row>
    <row r="114">
      <c r="A114">
        <v>1837</v>
      </c>
      <c r="B114" t="str">
        <v>members_ward_branch</v>
      </c>
      <c r="C114" t="str">
        <v>Members / Ward &amp; Branch</v>
      </c>
      <c r="D114" t="str">
        <v>yes</v>
      </c>
      <c r="E114" t="str">
        <v>Official membership / wards and branches</v>
      </c>
    </row>
    <row r="115">
      <c r="A115">
        <v>1837</v>
      </c>
      <c r="B115" t="str">
        <v>ward_branch_rolls_since_1980</v>
      </c>
      <c r="C115" t="str">
        <v>Ward &amp; Branch Rolls ∆ since 1980</v>
      </c>
      <c r="D115" t="str">
        <v>no</v>
      </c>
      <c r="E115" t="str">
        <v>(Current members per ward and branch) - (1980 members per ward and branch)</v>
      </c>
    </row>
    <row r="116">
      <c r="A116">
        <v>1838</v>
      </c>
      <c r="B116" t="str">
        <v>official_net_growth</v>
      </c>
      <c r="C116" t="str">
        <v>Official Net Growth</v>
      </c>
      <c r="D116" t="str">
        <v>yes</v>
      </c>
      <c r="E116" t="str">
        <v>Official membership - prior-year official membership</v>
      </c>
    </row>
    <row r="117">
      <c r="A117">
        <v>1838</v>
      </c>
      <c r="B117" t="str">
        <v>official_growth_rate</v>
      </c>
      <c r="C117" t="str">
        <v>Official Growth Rate</v>
      </c>
      <c r="D117" t="str">
        <v>yes</v>
      </c>
      <c r="E117" t="str">
        <v>Official net growth / prior-year official membership</v>
      </c>
    </row>
    <row r="118">
      <c r="A118">
        <v>1838</v>
      </c>
      <c r="B118" t="str">
        <v>yoy_net_growth</v>
      </c>
      <c r="C118" t="str">
        <v>YoY % ∆ Net Growth</v>
      </c>
      <c r="D118" t="str">
        <v>yes</v>
      </c>
      <c r="E118" t="str">
        <v>(Official net growth - prior-year net growth) / prior-year net growth</v>
      </c>
    </row>
    <row r="119">
      <c r="A119">
        <v>1838</v>
      </c>
      <c r="B119" t="str">
        <v>cor_baptisms</v>
      </c>
      <c r="C119" t="str">
        <v>CoR Baptisms</v>
      </c>
      <c r="D119" t="str">
        <v>yes</v>
      </c>
      <c r="E119" t="str">
        <v>Children of record from 8 years prior * current CoR baptism rate</v>
      </c>
    </row>
    <row r="120">
      <c r="A120">
        <v>1838</v>
      </c>
      <c r="B120" t="str">
        <v>yoy_cor</v>
      </c>
      <c r="C120" t="str">
        <v>YoY % ∆ CoR</v>
      </c>
      <c r="D120" t="str">
        <v>yes</v>
      </c>
      <c r="E120" t="str">
        <v>(Children of record - prior-year children of record) / prior-year children of record</v>
      </c>
    </row>
    <row r="121">
      <c r="A121">
        <v>1838</v>
      </c>
      <c r="B121" t="str">
        <v>cor_baptisms_as_of_net_growth</v>
      </c>
      <c r="C121" t="str">
        <v>∆ CoR Baptisms as % of Net Growth</v>
      </c>
      <c r="D121" t="str">
        <v>yes</v>
      </c>
      <c r="E121" t="str">
        <v>Children-of-record baptisms / official net growth</v>
      </c>
    </row>
    <row r="122">
      <c r="A122">
        <v>1838</v>
      </c>
      <c r="B122" t="str">
        <v>children_of_record_8_yrs_prior_baptized</v>
      </c>
      <c r="C122" t="str">
        <v>% children of record, 8 yrs prior, baptized</v>
      </c>
      <c r="D122" t="str">
        <v>yes</v>
      </c>
      <c r="E122" t="str">
        <v>Prior-year CoR baptism rate - 0.0002</v>
      </c>
    </row>
    <row r="123">
      <c r="A123">
        <v>1838</v>
      </c>
      <c r="B123" t="str">
        <v>percent_cor_from_8_years_prior_lost</v>
      </c>
      <c r="C123" t="str">
        <v>Percent CoR from 8 years prior lost</v>
      </c>
      <c r="D123" t="str">
        <v>yes</v>
      </c>
      <c r="E123" t="str">
        <v>(CoR 8 years prior - CoR baptisms) / CoR 8 years prior</v>
      </c>
    </row>
    <row r="124">
      <c r="A124">
        <v>1838</v>
      </c>
      <c r="B124" t="str">
        <v>yoy_converts</v>
      </c>
      <c r="C124" t="str">
        <v>YoY % ∆ Converts</v>
      </c>
      <c r="D124" t="str">
        <v>yes</v>
      </c>
      <c r="E124" t="str">
        <v>(Converts - prior-year converts) / prior-year converts</v>
      </c>
    </row>
    <row r="125">
      <c r="A125">
        <v>1838</v>
      </c>
      <c r="B125" t="str">
        <v>membership_increase</v>
      </c>
      <c r="C125" t="str">
        <v>Membership Increase</v>
      </c>
      <c r="D125" t="str">
        <v>yes</v>
      </c>
      <c r="E125" t="str">
        <v>Converts + children-of-record baptisms</v>
      </c>
    </row>
    <row r="126">
      <c r="A126">
        <v>1838</v>
      </c>
      <c r="B126" t="str">
        <v>attrition</v>
      </c>
      <c r="C126" t="str">
        <v>% ∆ Attrition</v>
      </c>
      <c r="D126" t="str">
        <v>no</v>
      </c>
      <c r="E126" t="str">
        <v>(Current attrition - prior-year attrition) / prior-year attrition</v>
      </c>
    </row>
    <row r="127">
      <c r="A127">
        <v>1838</v>
      </c>
      <c r="B127" t="str">
        <v>member_attrition_officially_accounted_for_death_resignation_unbaptized_8yo</v>
      </c>
      <c r="C127" t="str">
        <v>Member Attrition Officially Accounted For (Death, Resignation, Unbaptized-8yo)</v>
      </c>
      <c r="D127" t="str">
        <v>yes</v>
      </c>
      <c r="E127" t="str">
        <v>Membership increase - official net growth</v>
      </c>
    </row>
    <row r="128">
      <c r="A128">
        <v>1838</v>
      </c>
      <c r="B128" t="str">
        <v>missionaries</v>
      </c>
      <c r="C128" t="str">
        <v>% ∆ Missionaries</v>
      </c>
      <c r="D128" t="str">
        <v>yes</v>
      </c>
      <c r="E128" t="str">
        <v>(Full-time missionaries - prior-year full-time missionaries) / prior-year full-time missionaries</v>
      </c>
    </row>
    <row r="129">
      <c r="A129">
        <v>1838</v>
      </c>
      <c r="B129" t="str">
        <v>of_church_on_mission</v>
      </c>
      <c r="C129" t="str">
        <v>% of Church on Mission</v>
      </c>
      <c r="D129" t="str">
        <v>yes</v>
      </c>
      <c r="E129" t="str">
        <v>Full-time missionaries / official membership</v>
      </c>
    </row>
    <row r="130">
      <c r="A130">
        <v>1838</v>
      </c>
      <c r="B130" t="str">
        <v>conv_missionary</v>
      </c>
      <c r="C130" t="str">
        <v>% ∆ Conv / Missionary</v>
      </c>
      <c r="D130" t="str">
        <v>yes</v>
      </c>
      <c r="E130" t="str">
        <v>(Conv / Missionary - prior-year Conv / Missionary) / prior-year Conv / Missionary</v>
      </c>
    </row>
    <row r="131">
      <c r="A131">
        <v>1838</v>
      </c>
      <c r="B131" t="str">
        <v>conv_missionary_ai</v>
      </c>
      <c r="C131" t="str">
        <v>Conv / Missionary</v>
      </c>
      <c r="D131" t="str">
        <v>yes</v>
      </c>
      <c r="E131" t="str">
        <v>Converts / full-time missionaries</v>
      </c>
    </row>
    <row r="132">
      <c r="A132">
        <v>1838</v>
      </c>
      <c r="B132" t="str">
        <v>net_membership_growth_missionary</v>
      </c>
      <c r="C132" t="str">
        <v>Net Membership Growth / Missionary</v>
      </c>
      <c r="D132" t="str">
        <v>yes</v>
      </c>
      <c r="E132" t="str">
        <v>Official net growth / full-time missionaries</v>
      </c>
    </row>
    <row r="133">
      <c r="A133">
        <v>1838</v>
      </c>
      <c r="B133" t="str">
        <v>gross_membership_increase_missionary</v>
      </c>
      <c r="C133" t="str">
        <v>Gross Membership Increase / Missionary</v>
      </c>
      <c r="D133" t="str">
        <v>yes</v>
      </c>
      <c r="E133" t="str">
        <v>Membership increase / full-time missionaries</v>
      </c>
    </row>
    <row r="134">
      <c r="A134">
        <v>1838</v>
      </c>
      <c r="B134" t="str">
        <v>stakes</v>
      </c>
      <c r="C134" t="str">
        <v>% ∆ Stakes</v>
      </c>
      <c r="D134" t="str">
        <v>yes</v>
      </c>
      <c r="E134" t="str">
        <v>(Stakes - prior-year stakes) / prior-year stakes</v>
      </c>
    </row>
    <row r="135">
      <c r="A135">
        <v>1838</v>
      </c>
      <c r="B135" t="str">
        <v>wards_branches</v>
      </c>
      <c r="C135" t="str">
        <v>% ∆ Wards + Branches</v>
      </c>
      <c r="D135" t="str">
        <v>yes</v>
      </c>
      <c r="E135" t="str">
        <v>(Wards and branches - prior-year wards and branches) / prior-year wards and branches</v>
      </c>
    </row>
    <row r="136">
      <c r="A136">
        <v>1838</v>
      </c>
      <c r="B136" t="str">
        <v>ward_branch_stake</v>
      </c>
      <c r="C136" t="str">
        <v>Ward &amp; Branch / Stake</v>
      </c>
      <c r="D136" t="str">
        <v>yes</v>
      </c>
      <c r="E136" t="str">
        <v>Wards and branches / stakes</v>
      </c>
    </row>
    <row r="137">
      <c r="A137">
        <v>1838</v>
      </c>
      <c r="B137" t="str">
        <v>wards_branches_stake_lost_since_1973</v>
      </c>
      <c r="C137" t="str">
        <v>Wards + Branches / Stake lost since 1973</v>
      </c>
      <c r="D137" t="str">
        <v>no</v>
      </c>
      <c r="E137" t="str">
        <v>(1973 wards and branches / stakes) - (current wards and branches / stakes)</v>
      </c>
    </row>
    <row r="138">
      <c r="A138">
        <v>1838</v>
      </c>
      <c r="B138" t="str">
        <v>members_ward_branch</v>
      </c>
      <c r="C138" t="str">
        <v>Members / Ward &amp; Branch</v>
      </c>
      <c r="D138" t="str">
        <v>yes</v>
      </c>
      <c r="E138" t="str">
        <v>Official membership / wards and branches</v>
      </c>
    </row>
    <row r="139">
      <c r="A139">
        <v>1838</v>
      </c>
      <c r="B139" t="str">
        <v>ward_branch_rolls_since_1980</v>
      </c>
      <c r="C139" t="str">
        <v>Ward &amp; Branch Rolls ∆ since 1980</v>
      </c>
      <c r="D139" t="str">
        <v>no</v>
      </c>
      <c r="E139" t="str">
        <v>(Current members per ward and branch) - (1980 members per ward and branch)</v>
      </c>
    </row>
    <row r="140">
      <c r="A140">
        <v>1839</v>
      </c>
      <c r="B140" t="str">
        <v>official_net_growth</v>
      </c>
      <c r="C140" t="str">
        <v>Official Net Growth</v>
      </c>
      <c r="D140" t="str">
        <v>yes</v>
      </c>
      <c r="E140" t="str">
        <v>Official membership - prior-year official membership</v>
      </c>
    </row>
    <row r="141">
      <c r="A141">
        <v>1839</v>
      </c>
      <c r="B141" t="str">
        <v>official_growth_rate</v>
      </c>
      <c r="C141" t="str">
        <v>Official Growth Rate</v>
      </c>
      <c r="D141" t="str">
        <v>yes</v>
      </c>
      <c r="E141" t="str">
        <v>Official net growth / prior-year official membership</v>
      </c>
    </row>
    <row r="142">
      <c r="A142">
        <v>1839</v>
      </c>
      <c r="B142" t="str">
        <v>yoy_net_growth</v>
      </c>
      <c r="C142" t="str">
        <v>YoY % ∆ Net Growth</v>
      </c>
      <c r="D142" t="str">
        <v>yes</v>
      </c>
      <c r="E142" t="str">
        <v>(Official net growth - prior-year net growth) / prior-year net growth</v>
      </c>
    </row>
    <row r="143">
      <c r="A143">
        <v>1839</v>
      </c>
      <c r="B143" t="str">
        <v>cor_baptisms</v>
      </c>
      <c r="C143" t="str">
        <v>CoR Baptisms</v>
      </c>
      <c r="D143" t="str">
        <v>yes</v>
      </c>
      <c r="E143" t="str">
        <v>Children of record from 8 years prior * current CoR baptism rate</v>
      </c>
    </row>
    <row r="144">
      <c r="A144">
        <v>1839</v>
      </c>
      <c r="B144" t="str">
        <v>yoy_cor</v>
      </c>
      <c r="C144" t="str">
        <v>YoY % ∆ CoR</v>
      </c>
      <c r="D144" t="str">
        <v>yes</v>
      </c>
      <c r="E144" t="str">
        <v>(Children of record - prior-year children of record) / prior-year children of record</v>
      </c>
    </row>
    <row r="145">
      <c r="A145">
        <v>1839</v>
      </c>
      <c r="B145" t="str">
        <v>cor_baptisms_as_of_net_growth</v>
      </c>
      <c r="C145" t="str">
        <v>∆ CoR Baptisms as % of Net Growth</v>
      </c>
      <c r="D145" t="str">
        <v>yes</v>
      </c>
      <c r="E145" t="str">
        <v>Children-of-record baptisms / official net growth</v>
      </c>
    </row>
    <row r="146">
      <c r="A146">
        <v>1839</v>
      </c>
      <c r="B146" t="str">
        <v>children_of_record_8_yrs_prior_baptized</v>
      </c>
      <c r="C146" t="str">
        <v>% children of record, 8 yrs prior, baptized</v>
      </c>
      <c r="D146" t="str">
        <v>yes</v>
      </c>
      <c r="E146" t="str">
        <v>Prior-year CoR baptism rate - 0.0002</v>
      </c>
    </row>
    <row r="147">
      <c r="A147">
        <v>1839</v>
      </c>
      <c r="B147" t="str">
        <v>percent_cor_from_8_years_prior_lost</v>
      </c>
      <c r="C147" t="str">
        <v>Percent CoR from 8 years prior lost</v>
      </c>
      <c r="D147" t="str">
        <v>yes</v>
      </c>
      <c r="E147" t="str">
        <v>(CoR 8 years prior - CoR baptisms) / CoR 8 years prior</v>
      </c>
    </row>
    <row r="148">
      <c r="A148">
        <v>1839</v>
      </c>
      <c r="B148" t="str">
        <v>yoy_converts</v>
      </c>
      <c r="C148" t="str">
        <v>YoY % ∆ Converts</v>
      </c>
      <c r="D148" t="str">
        <v>yes</v>
      </c>
      <c r="E148" t="str">
        <v>(Converts - prior-year converts) / prior-year converts</v>
      </c>
    </row>
    <row r="149">
      <c r="A149">
        <v>1839</v>
      </c>
      <c r="B149" t="str">
        <v>membership_increase</v>
      </c>
      <c r="C149" t="str">
        <v>Membership Increase</v>
      </c>
      <c r="D149" t="str">
        <v>yes</v>
      </c>
      <c r="E149" t="str">
        <v>Converts + children-of-record baptisms</v>
      </c>
    </row>
    <row r="150">
      <c r="A150">
        <v>1839</v>
      </c>
      <c r="B150" t="str">
        <v>attrition</v>
      </c>
      <c r="C150" t="str">
        <v>% ∆ Attrition</v>
      </c>
      <c r="D150" t="str">
        <v>no</v>
      </c>
      <c r="E150" t="str">
        <v>(Current attrition - prior-year attrition) / prior-year attrition</v>
      </c>
    </row>
    <row r="151">
      <c r="A151">
        <v>1839</v>
      </c>
      <c r="B151" t="str">
        <v>member_attrition_officially_accounted_for_death_resignation_unbaptized_8yo</v>
      </c>
      <c r="C151" t="str">
        <v>Member Attrition Officially Accounted For (Death, Resignation, Unbaptized-8yo)</v>
      </c>
      <c r="D151" t="str">
        <v>yes</v>
      </c>
      <c r="E151" t="str">
        <v>Membership increase - official net growth</v>
      </c>
    </row>
    <row r="152">
      <c r="A152">
        <v>1839</v>
      </c>
      <c r="B152" t="str">
        <v>missionaries</v>
      </c>
      <c r="C152" t="str">
        <v>% ∆ Missionaries</v>
      </c>
      <c r="D152" t="str">
        <v>yes</v>
      </c>
      <c r="E152" t="str">
        <v>(Full-time missionaries - prior-year full-time missionaries) / prior-year full-time missionaries</v>
      </c>
    </row>
    <row r="153">
      <c r="A153">
        <v>1839</v>
      </c>
      <c r="B153" t="str">
        <v>of_church_on_mission</v>
      </c>
      <c r="C153" t="str">
        <v>% of Church on Mission</v>
      </c>
      <c r="D153" t="str">
        <v>yes</v>
      </c>
      <c r="E153" t="str">
        <v>Full-time missionaries / official membership</v>
      </c>
    </row>
    <row r="154">
      <c r="A154">
        <v>1839</v>
      </c>
      <c r="B154" t="str">
        <v>conv_missionary</v>
      </c>
      <c r="C154" t="str">
        <v>% ∆ Conv / Missionary</v>
      </c>
      <c r="D154" t="str">
        <v>yes</v>
      </c>
      <c r="E154" t="str">
        <v>(Conv / Missionary - prior-year Conv / Missionary) / prior-year Conv / Missionary</v>
      </c>
    </row>
    <row r="155">
      <c r="A155">
        <v>1839</v>
      </c>
      <c r="B155" t="str">
        <v>conv_missionary_ai</v>
      </c>
      <c r="C155" t="str">
        <v>Conv / Missionary</v>
      </c>
      <c r="D155" t="str">
        <v>yes</v>
      </c>
      <c r="E155" t="str">
        <v>Converts / full-time missionaries</v>
      </c>
    </row>
    <row r="156">
      <c r="A156">
        <v>1839</v>
      </c>
      <c r="B156" t="str">
        <v>net_membership_growth_missionary</v>
      </c>
      <c r="C156" t="str">
        <v>Net Membership Growth / Missionary</v>
      </c>
      <c r="D156" t="str">
        <v>yes</v>
      </c>
      <c r="E156" t="str">
        <v>Official net growth / full-time missionaries</v>
      </c>
    </row>
    <row r="157">
      <c r="A157">
        <v>1839</v>
      </c>
      <c r="B157" t="str">
        <v>gross_membership_increase_missionary</v>
      </c>
      <c r="C157" t="str">
        <v>Gross Membership Increase / Missionary</v>
      </c>
      <c r="D157" t="str">
        <v>yes</v>
      </c>
      <c r="E157" t="str">
        <v>Membership increase / full-time missionaries</v>
      </c>
    </row>
    <row r="158">
      <c r="A158">
        <v>1839</v>
      </c>
      <c r="B158" t="str">
        <v>stakes</v>
      </c>
      <c r="C158" t="str">
        <v>% ∆ Stakes</v>
      </c>
      <c r="D158" t="str">
        <v>yes</v>
      </c>
      <c r="E158" t="str">
        <v>(Stakes - prior-year stakes) / prior-year stakes</v>
      </c>
    </row>
    <row r="159">
      <c r="A159">
        <v>1839</v>
      </c>
      <c r="B159" t="str">
        <v>wards_branches</v>
      </c>
      <c r="C159" t="str">
        <v>% ∆ Wards + Branches</v>
      </c>
      <c r="D159" t="str">
        <v>yes</v>
      </c>
      <c r="E159" t="str">
        <v>(Wards and branches - prior-year wards and branches) / prior-year wards and branches</v>
      </c>
    </row>
    <row r="160">
      <c r="A160">
        <v>1839</v>
      </c>
      <c r="B160" t="str">
        <v>ward_branch_stake</v>
      </c>
      <c r="C160" t="str">
        <v>Ward &amp; Branch / Stake</v>
      </c>
      <c r="D160" t="str">
        <v>yes</v>
      </c>
      <c r="E160" t="str">
        <v>Wards and branches / stakes</v>
      </c>
    </row>
    <row r="161">
      <c r="A161">
        <v>1839</v>
      </c>
      <c r="B161" t="str">
        <v>wards_branches_stake_lost_since_1973</v>
      </c>
      <c r="C161" t="str">
        <v>Wards + Branches / Stake lost since 1973</v>
      </c>
      <c r="D161" t="str">
        <v>no</v>
      </c>
      <c r="E161" t="str">
        <v>(1973 wards and branches / stakes) - (current wards and branches / stakes)</v>
      </c>
    </row>
    <row r="162">
      <c r="A162">
        <v>1839</v>
      </c>
      <c r="B162" t="str">
        <v>members_ward_branch</v>
      </c>
      <c r="C162" t="str">
        <v>Members / Ward &amp; Branch</v>
      </c>
      <c r="D162" t="str">
        <v>yes</v>
      </c>
      <c r="E162" t="str">
        <v>Official membership / wards and branches</v>
      </c>
    </row>
    <row r="163">
      <c r="A163">
        <v>1839</v>
      </c>
      <c r="B163" t="str">
        <v>ward_branch_rolls_since_1980</v>
      </c>
      <c r="C163" t="str">
        <v>Ward &amp; Branch Rolls ∆ since 1980</v>
      </c>
      <c r="D163" t="str">
        <v>no</v>
      </c>
      <c r="E163" t="str">
        <v>(Current members per ward and branch) - (1980 members per ward and branch)</v>
      </c>
    </row>
    <row r="164">
      <c r="A164">
        <v>1840</v>
      </c>
      <c r="B164" t="str">
        <v>official_net_growth</v>
      </c>
      <c r="C164" t="str">
        <v>Official Net Growth</v>
      </c>
      <c r="D164" t="str">
        <v>yes</v>
      </c>
      <c r="E164" t="str">
        <v>Official membership - prior-year official membership</v>
      </c>
    </row>
    <row r="165">
      <c r="A165">
        <v>1840</v>
      </c>
      <c r="B165" t="str">
        <v>official_growth_rate</v>
      </c>
      <c r="C165" t="str">
        <v>Official Growth Rate</v>
      </c>
      <c r="D165" t="str">
        <v>yes</v>
      </c>
      <c r="E165" t="str">
        <v>Official net growth / prior-year official membership</v>
      </c>
    </row>
    <row r="166">
      <c r="A166">
        <v>1840</v>
      </c>
      <c r="B166" t="str">
        <v>yoy_net_growth</v>
      </c>
      <c r="C166" t="str">
        <v>YoY % ∆ Net Growth</v>
      </c>
      <c r="D166" t="str">
        <v>yes</v>
      </c>
      <c r="E166" t="str">
        <v>(Official net growth - prior-year net growth) / prior-year net growth</v>
      </c>
    </row>
    <row r="167">
      <c r="A167">
        <v>1840</v>
      </c>
      <c r="B167" t="str">
        <v>cor_baptisms</v>
      </c>
      <c r="C167" t="str">
        <v>CoR Baptisms</v>
      </c>
      <c r="D167" t="str">
        <v>yes</v>
      </c>
      <c r="E167" t="str">
        <v>Children of record from 8 years prior * current CoR baptism rate</v>
      </c>
    </row>
    <row r="168">
      <c r="A168">
        <v>1840</v>
      </c>
      <c r="B168" t="str">
        <v>yoy_cor</v>
      </c>
      <c r="C168" t="str">
        <v>YoY % ∆ CoR</v>
      </c>
      <c r="D168" t="str">
        <v>yes</v>
      </c>
      <c r="E168" t="str">
        <v>(Children of record - prior-year children of record) / prior-year children of record</v>
      </c>
    </row>
    <row r="169">
      <c r="A169">
        <v>1840</v>
      </c>
      <c r="B169" t="str">
        <v>cor_baptisms_as_of_net_growth</v>
      </c>
      <c r="C169" t="str">
        <v>∆ CoR Baptisms as % of Net Growth</v>
      </c>
      <c r="D169" t="str">
        <v>yes</v>
      </c>
      <c r="E169" t="str">
        <v>Children-of-record baptisms / official net growth</v>
      </c>
    </row>
    <row r="170">
      <c r="A170">
        <v>1840</v>
      </c>
      <c r="B170" t="str">
        <v>children_of_record_8_yrs_prior_baptized</v>
      </c>
      <c r="C170" t="str">
        <v>% children of record, 8 yrs prior, baptized</v>
      </c>
      <c r="D170" t="str">
        <v>yes</v>
      </c>
      <c r="E170" t="str">
        <v>Prior-year CoR baptism rate - 0.0002</v>
      </c>
    </row>
    <row r="171">
      <c r="A171">
        <v>1840</v>
      </c>
      <c r="B171" t="str">
        <v>percent_cor_from_8_years_prior_lost</v>
      </c>
      <c r="C171" t="str">
        <v>Percent CoR from 8 years prior lost</v>
      </c>
      <c r="D171" t="str">
        <v>yes</v>
      </c>
      <c r="E171" t="str">
        <v>(CoR 8 years prior - CoR baptisms) / CoR 8 years prior</v>
      </c>
    </row>
    <row r="172">
      <c r="A172">
        <v>1840</v>
      </c>
      <c r="B172" t="str">
        <v>yoy_converts</v>
      </c>
      <c r="C172" t="str">
        <v>YoY % ∆ Converts</v>
      </c>
      <c r="D172" t="str">
        <v>yes</v>
      </c>
      <c r="E172" t="str">
        <v>(Converts - prior-year converts) / prior-year converts</v>
      </c>
    </row>
    <row r="173">
      <c r="A173">
        <v>1840</v>
      </c>
      <c r="B173" t="str">
        <v>membership_increase</v>
      </c>
      <c r="C173" t="str">
        <v>Membership Increase</v>
      </c>
      <c r="D173" t="str">
        <v>yes</v>
      </c>
      <c r="E173" t="str">
        <v>Converts + children-of-record baptisms</v>
      </c>
    </row>
    <row r="174">
      <c r="A174">
        <v>1840</v>
      </c>
      <c r="B174" t="str">
        <v>attrition</v>
      </c>
      <c r="C174" t="str">
        <v>% ∆ Attrition</v>
      </c>
      <c r="D174" t="str">
        <v>no</v>
      </c>
      <c r="E174" t="str">
        <v>(Current attrition - prior-year attrition) / prior-year attrition</v>
      </c>
    </row>
    <row r="175">
      <c r="A175">
        <v>1840</v>
      </c>
      <c r="B175" t="str">
        <v>member_attrition_officially_accounted_for_death_resignation_unbaptized_8yo</v>
      </c>
      <c r="C175" t="str">
        <v>Member Attrition Officially Accounted For (Death, Resignation, Unbaptized-8yo)</v>
      </c>
      <c r="D175" t="str">
        <v>yes</v>
      </c>
      <c r="E175" t="str">
        <v>Membership increase - official net growth</v>
      </c>
    </row>
    <row r="176">
      <c r="A176">
        <v>1840</v>
      </c>
      <c r="B176" t="str">
        <v>missionaries</v>
      </c>
      <c r="C176" t="str">
        <v>% ∆ Missionaries</v>
      </c>
      <c r="D176" t="str">
        <v>yes</v>
      </c>
      <c r="E176" t="str">
        <v>(Full-time missionaries - prior-year full-time missionaries) / prior-year full-time missionaries</v>
      </c>
    </row>
    <row r="177">
      <c r="A177">
        <v>1840</v>
      </c>
      <c r="B177" t="str">
        <v>of_church_on_mission</v>
      </c>
      <c r="C177" t="str">
        <v>% of Church on Mission</v>
      </c>
      <c r="D177" t="str">
        <v>yes</v>
      </c>
      <c r="E177" t="str">
        <v>Full-time missionaries / official membership</v>
      </c>
    </row>
    <row r="178">
      <c r="A178">
        <v>1840</v>
      </c>
      <c r="B178" t="str">
        <v>conv_missionary</v>
      </c>
      <c r="C178" t="str">
        <v>% ∆ Conv / Missionary</v>
      </c>
      <c r="D178" t="str">
        <v>yes</v>
      </c>
      <c r="E178" t="str">
        <v>(Conv / Missionary - prior-year Conv / Missionary) / prior-year Conv / Missionary</v>
      </c>
    </row>
    <row r="179">
      <c r="A179">
        <v>1840</v>
      </c>
      <c r="B179" t="str">
        <v>conv_missionary_ai</v>
      </c>
      <c r="C179" t="str">
        <v>Conv / Missionary</v>
      </c>
      <c r="D179" t="str">
        <v>yes</v>
      </c>
      <c r="E179" t="str">
        <v>Converts / full-time missionaries</v>
      </c>
    </row>
    <row r="180">
      <c r="A180">
        <v>1840</v>
      </c>
      <c r="B180" t="str">
        <v>net_membership_growth_missionary</v>
      </c>
      <c r="C180" t="str">
        <v>Net Membership Growth / Missionary</v>
      </c>
      <c r="D180" t="str">
        <v>yes</v>
      </c>
      <c r="E180" t="str">
        <v>Official net growth / full-time missionaries</v>
      </c>
    </row>
    <row r="181">
      <c r="A181">
        <v>1840</v>
      </c>
      <c r="B181" t="str">
        <v>gross_membership_increase_missionary</v>
      </c>
      <c r="C181" t="str">
        <v>Gross Membership Increase / Missionary</v>
      </c>
      <c r="D181" t="str">
        <v>yes</v>
      </c>
      <c r="E181" t="str">
        <v>Membership increase / full-time missionaries</v>
      </c>
    </row>
    <row r="182">
      <c r="A182">
        <v>1840</v>
      </c>
      <c r="B182" t="str">
        <v>stakes</v>
      </c>
      <c r="C182" t="str">
        <v>% ∆ Stakes</v>
      </c>
      <c r="D182" t="str">
        <v>yes</v>
      </c>
      <c r="E182" t="str">
        <v>(Stakes - prior-year stakes) / prior-year stakes</v>
      </c>
    </row>
    <row r="183">
      <c r="A183">
        <v>1840</v>
      </c>
      <c r="B183" t="str">
        <v>wards_branches</v>
      </c>
      <c r="C183" t="str">
        <v>% ∆ Wards + Branches</v>
      </c>
      <c r="D183" t="str">
        <v>yes</v>
      </c>
      <c r="E183" t="str">
        <v>(Wards and branches - prior-year wards and branches) / prior-year wards and branches</v>
      </c>
    </row>
    <row r="184">
      <c r="A184">
        <v>1840</v>
      </c>
      <c r="B184" t="str">
        <v>ward_branch_stake</v>
      </c>
      <c r="C184" t="str">
        <v>Ward &amp; Branch / Stake</v>
      </c>
      <c r="D184" t="str">
        <v>yes</v>
      </c>
      <c r="E184" t="str">
        <v>Wards and branches / stakes</v>
      </c>
    </row>
    <row r="185">
      <c r="A185">
        <v>1840</v>
      </c>
      <c r="B185" t="str">
        <v>wards_branches_stake_lost_since_1973</v>
      </c>
      <c r="C185" t="str">
        <v>Wards + Branches / Stake lost since 1973</v>
      </c>
      <c r="D185" t="str">
        <v>no</v>
      </c>
      <c r="E185" t="str">
        <v>(1973 wards and branches / stakes) - (current wards and branches / stakes)</v>
      </c>
    </row>
    <row r="186">
      <c r="A186">
        <v>1840</v>
      </c>
      <c r="B186" t="str">
        <v>members_ward_branch</v>
      </c>
      <c r="C186" t="str">
        <v>Members / Ward &amp; Branch</v>
      </c>
      <c r="D186" t="str">
        <v>yes</v>
      </c>
      <c r="E186" t="str">
        <v>Official membership / wards and branches</v>
      </c>
    </row>
    <row r="187">
      <c r="A187">
        <v>1840</v>
      </c>
      <c r="B187" t="str">
        <v>ward_branch_rolls_since_1980</v>
      </c>
      <c r="C187" t="str">
        <v>Ward &amp; Branch Rolls ∆ since 1980</v>
      </c>
      <c r="D187" t="str">
        <v>no</v>
      </c>
      <c r="E187" t="str">
        <v>(Current members per ward and branch) - (1980 members per ward and branch)</v>
      </c>
    </row>
    <row r="188">
      <c r="A188">
        <v>1841</v>
      </c>
      <c r="B188" t="str">
        <v>official_net_growth</v>
      </c>
      <c r="C188" t="str">
        <v>Official Net Growth</v>
      </c>
      <c r="D188" t="str">
        <v>yes</v>
      </c>
      <c r="E188" t="str">
        <v>Official membership - prior-year official membership</v>
      </c>
    </row>
    <row r="189">
      <c r="A189">
        <v>1841</v>
      </c>
      <c r="B189" t="str">
        <v>official_growth_rate</v>
      </c>
      <c r="C189" t="str">
        <v>Official Growth Rate</v>
      </c>
      <c r="D189" t="str">
        <v>yes</v>
      </c>
      <c r="E189" t="str">
        <v>Official net growth / prior-year official membership</v>
      </c>
    </row>
    <row r="190">
      <c r="A190">
        <v>1841</v>
      </c>
      <c r="B190" t="str">
        <v>yoy_net_growth</v>
      </c>
      <c r="C190" t="str">
        <v>YoY % ∆ Net Growth</v>
      </c>
      <c r="D190" t="str">
        <v>yes</v>
      </c>
      <c r="E190" t="str">
        <v>(Official net growth - prior-year net growth) / prior-year net growth</v>
      </c>
    </row>
    <row r="191">
      <c r="A191">
        <v>1841</v>
      </c>
      <c r="B191" t="str">
        <v>cor_baptisms</v>
      </c>
      <c r="C191" t="str">
        <v>CoR Baptisms</v>
      </c>
      <c r="D191" t="str">
        <v>yes</v>
      </c>
      <c r="E191" t="str">
        <v>Children of record from 8 years prior * current CoR baptism rate</v>
      </c>
    </row>
    <row r="192">
      <c r="A192">
        <v>1841</v>
      </c>
      <c r="B192" t="str">
        <v>yoy_cor</v>
      </c>
      <c r="C192" t="str">
        <v>YoY % ∆ CoR</v>
      </c>
      <c r="D192" t="str">
        <v>yes</v>
      </c>
      <c r="E192" t="str">
        <v>(Children of record - prior-year children of record) / prior-year children of record</v>
      </c>
    </row>
    <row r="193">
      <c r="A193">
        <v>1841</v>
      </c>
      <c r="B193" t="str">
        <v>cor_baptisms_as_of_net_growth</v>
      </c>
      <c r="C193" t="str">
        <v>∆ CoR Baptisms as % of Net Growth</v>
      </c>
      <c r="D193" t="str">
        <v>yes</v>
      </c>
      <c r="E193" t="str">
        <v>Children-of-record baptisms / official net growth</v>
      </c>
    </row>
    <row r="194">
      <c r="A194">
        <v>1841</v>
      </c>
      <c r="B194" t="str">
        <v>children_of_record_8_yrs_prior_baptized</v>
      </c>
      <c r="C194" t="str">
        <v>% children of record, 8 yrs prior, baptized</v>
      </c>
      <c r="D194" t="str">
        <v>yes</v>
      </c>
      <c r="E194" t="str">
        <v>Prior-year CoR baptism rate - 0.0002</v>
      </c>
    </row>
    <row r="195">
      <c r="A195">
        <v>1841</v>
      </c>
      <c r="B195" t="str">
        <v>percent_cor_from_8_years_prior_lost</v>
      </c>
      <c r="C195" t="str">
        <v>Percent CoR from 8 years prior lost</v>
      </c>
      <c r="D195" t="str">
        <v>yes</v>
      </c>
      <c r="E195" t="str">
        <v>(CoR 8 years prior - CoR baptisms) / CoR 8 years prior</v>
      </c>
    </row>
    <row r="196">
      <c r="A196">
        <v>1841</v>
      </c>
      <c r="B196" t="str">
        <v>yoy_converts</v>
      </c>
      <c r="C196" t="str">
        <v>YoY % ∆ Converts</v>
      </c>
      <c r="D196" t="str">
        <v>yes</v>
      </c>
      <c r="E196" t="str">
        <v>(Converts - prior-year converts) / prior-year converts</v>
      </c>
    </row>
    <row r="197">
      <c r="A197">
        <v>1841</v>
      </c>
      <c r="B197" t="str">
        <v>membership_increase</v>
      </c>
      <c r="C197" t="str">
        <v>Membership Increase</v>
      </c>
      <c r="D197" t="str">
        <v>yes</v>
      </c>
      <c r="E197" t="str">
        <v>Converts + children-of-record baptisms</v>
      </c>
    </row>
    <row r="198">
      <c r="A198">
        <v>1841</v>
      </c>
      <c r="B198" t="str">
        <v>attrition</v>
      </c>
      <c r="C198" t="str">
        <v>% ∆ Attrition</v>
      </c>
      <c r="D198" t="str">
        <v>no</v>
      </c>
      <c r="E198" t="str">
        <v>(Current attrition - prior-year attrition) / prior-year attrition</v>
      </c>
    </row>
    <row r="199">
      <c r="A199">
        <v>1841</v>
      </c>
      <c r="B199" t="str">
        <v>member_attrition_officially_accounted_for_death_resignation_unbaptized_8yo</v>
      </c>
      <c r="C199" t="str">
        <v>Member Attrition Officially Accounted For (Death, Resignation, Unbaptized-8yo)</v>
      </c>
      <c r="D199" t="str">
        <v>yes</v>
      </c>
      <c r="E199" t="str">
        <v>Membership increase - official net growth</v>
      </c>
    </row>
    <row r="200">
      <c r="A200">
        <v>1841</v>
      </c>
      <c r="B200" t="str">
        <v>missionaries</v>
      </c>
      <c r="C200" t="str">
        <v>% ∆ Missionaries</v>
      </c>
      <c r="D200" t="str">
        <v>yes</v>
      </c>
      <c r="E200" t="str">
        <v>(Full-time missionaries - prior-year full-time missionaries) / prior-year full-time missionaries</v>
      </c>
    </row>
    <row r="201">
      <c r="A201">
        <v>1841</v>
      </c>
      <c r="B201" t="str">
        <v>of_church_on_mission</v>
      </c>
      <c r="C201" t="str">
        <v>% of Church on Mission</v>
      </c>
      <c r="D201" t="str">
        <v>yes</v>
      </c>
      <c r="E201" t="str">
        <v>Full-time missionaries / official membership</v>
      </c>
    </row>
    <row r="202">
      <c r="A202">
        <v>1841</v>
      </c>
      <c r="B202" t="str">
        <v>conv_missionary</v>
      </c>
      <c r="C202" t="str">
        <v>% ∆ Conv / Missionary</v>
      </c>
      <c r="D202" t="str">
        <v>yes</v>
      </c>
      <c r="E202" t="str">
        <v>(Conv / Missionary - prior-year Conv / Missionary) / prior-year Conv / Missionary</v>
      </c>
    </row>
    <row r="203">
      <c r="A203">
        <v>1841</v>
      </c>
      <c r="B203" t="str">
        <v>conv_missionary_ai</v>
      </c>
      <c r="C203" t="str">
        <v>Conv / Missionary</v>
      </c>
      <c r="D203" t="str">
        <v>yes</v>
      </c>
      <c r="E203" t="str">
        <v>Converts / full-time missionaries</v>
      </c>
    </row>
    <row r="204">
      <c r="A204">
        <v>1841</v>
      </c>
      <c r="B204" t="str">
        <v>net_membership_growth_missionary</v>
      </c>
      <c r="C204" t="str">
        <v>Net Membership Growth / Missionary</v>
      </c>
      <c r="D204" t="str">
        <v>yes</v>
      </c>
      <c r="E204" t="str">
        <v>Official net growth / full-time missionaries</v>
      </c>
    </row>
    <row r="205">
      <c r="A205">
        <v>1841</v>
      </c>
      <c r="B205" t="str">
        <v>gross_membership_increase_missionary</v>
      </c>
      <c r="C205" t="str">
        <v>Gross Membership Increase / Missionary</v>
      </c>
      <c r="D205" t="str">
        <v>yes</v>
      </c>
      <c r="E205" t="str">
        <v>Membership increase / full-time missionaries</v>
      </c>
    </row>
    <row r="206">
      <c r="A206">
        <v>1841</v>
      </c>
      <c r="B206" t="str">
        <v>stakes</v>
      </c>
      <c r="C206" t="str">
        <v>% ∆ Stakes</v>
      </c>
      <c r="D206" t="str">
        <v>yes</v>
      </c>
      <c r="E206" t="str">
        <v>(Stakes - prior-year stakes) / prior-year stakes</v>
      </c>
    </row>
    <row r="207">
      <c r="A207">
        <v>1841</v>
      </c>
      <c r="B207" t="str">
        <v>wards_branches</v>
      </c>
      <c r="C207" t="str">
        <v>% ∆ Wards + Branches</v>
      </c>
      <c r="D207" t="str">
        <v>yes</v>
      </c>
      <c r="E207" t="str">
        <v>(Wards and branches - prior-year wards and branches) / prior-year wards and branches</v>
      </c>
    </row>
    <row r="208">
      <c r="A208">
        <v>1841</v>
      </c>
      <c r="B208" t="str">
        <v>ward_branch_stake</v>
      </c>
      <c r="C208" t="str">
        <v>Ward &amp; Branch / Stake</v>
      </c>
      <c r="D208" t="str">
        <v>yes</v>
      </c>
      <c r="E208" t="str">
        <v>Wards and branches / stakes</v>
      </c>
    </row>
    <row r="209">
      <c r="A209">
        <v>1841</v>
      </c>
      <c r="B209" t="str">
        <v>wards_branches_stake_lost_since_1973</v>
      </c>
      <c r="C209" t="str">
        <v>Wards + Branches / Stake lost since 1973</v>
      </c>
      <c r="D209" t="str">
        <v>no</v>
      </c>
      <c r="E209" t="str">
        <v>(1973 wards and branches / stakes) - (current wards and branches / stakes)</v>
      </c>
    </row>
    <row r="210">
      <c r="A210">
        <v>1841</v>
      </c>
      <c r="B210" t="str">
        <v>members_ward_branch</v>
      </c>
      <c r="C210" t="str">
        <v>Members / Ward &amp; Branch</v>
      </c>
      <c r="D210" t="str">
        <v>yes</v>
      </c>
      <c r="E210" t="str">
        <v>Official membership / wards and branches</v>
      </c>
    </row>
    <row r="211">
      <c r="A211">
        <v>1841</v>
      </c>
      <c r="B211" t="str">
        <v>ward_branch_rolls_since_1980</v>
      </c>
      <c r="C211" t="str">
        <v>Ward &amp; Branch Rolls ∆ since 1980</v>
      </c>
      <c r="D211" t="str">
        <v>no</v>
      </c>
      <c r="E211" t="str">
        <v>(Current members per ward and branch) - (1980 members per ward and branch)</v>
      </c>
    </row>
    <row r="212">
      <c r="A212">
        <v>1841</v>
      </c>
      <c r="B212" t="str">
        <v>supplemental_children_per_woman</v>
      </c>
      <c r="C212" t="str">
        <v>Children per Woman</v>
      </c>
      <c r="D212" t="str">
        <v>no</v>
      </c>
      <c r="E212" t="str">
        <v>$M$13+((A14-$A$13)*($M$23-$M$13)/($A$23-$A$13))</v>
      </c>
    </row>
    <row r="213">
      <c r="A213">
        <v>1841</v>
      </c>
      <c r="B213" t="str">
        <v>supplemental_female_male_ratio</v>
      </c>
      <c r="C213" t="str">
        <v>Female/Male Ratio</v>
      </c>
      <c r="D213" t="str">
        <v>no</v>
      </c>
      <c r="E213" t="str">
        <v>round($N$13+((A14-$A$13)*($N$23-$N$13)/($A$23-$A$13)),4)</v>
      </c>
    </row>
    <row r="214">
      <c r="A214">
        <v>1841</v>
      </c>
      <c r="B214" t="str">
        <v>supplemental_names_removed</v>
      </c>
      <c r="C214" t="str">
        <v>Names Removed</v>
      </c>
      <c r="D214" t="str">
        <v>yes</v>
      </c>
      <c r="E214" t="str">
        <v>round(B14*0.004556,0)</v>
      </c>
    </row>
    <row r="215">
      <c r="A215">
        <v>1842</v>
      </c>
      <c r="B215" t="str">
        <v>official_net_growth</v>
      </c>
      <c r="C215" t="str">
        <v>Official Net Growth</v>
      </c>
      <c r="D215" t="str">
        <v>yes</v>
      </c>
      <c r="E215" t="str">
        <v>Official membership - prior-year official membership</v>
      </c>
    </row>
    <row r="216">
      <c r="A216">
        <v>1842</v>
      </c>
      <c r="B216" t="str">
        <v>official_growth_rate</v>
      </c>
      <c r="C216" t="str">
        <v>Official Growth Rate</v>
      </c>
      <c r="D216" t="str">
        <v>yes</v>
      </c>
      <c r="E216" t="str">
        <v>Official net growth / prior-year official membership</v>
      </c>
    </row>
    <row r="217">
      <c r="A217">
        <v>1842</v>
      </c>
      <c r="B217" t="str">
        <v>yoy_net_growth</v>
      </c>
      <c r="C217" t="str">
        <v>YoY % ∆ Net Growth</v>
      </c>
      <c r="D217" t="str">
        <v>yes</v>
      </c>
      <c r="E217" t="str">
        <v>(Official net growth - prior-year net growth) / prior-year net growth</v>
      </c>
    </row>
    <row r="218">
      <c r="A218">
        <v>1842</v>
      </c>
      <c r="B218" t="str">
        <v>cor_baptisms</v>
      </c>
      <c r="C218" t="str">
        <v>CoR Baptisms</v>
      </c>
      <c r="D218" t="str">
        <v>yes</v>
      </c>
      <c r="E218" t="str">
        <v>Children of record from 8 years prior * current CoR baptism rate</v>
      </c>
    </row>
    <row r="219">
      <c r="A219">
        <v>1842</v>
      </c>
      <c r="B219" t="str">
        <v>yoy_cor</v>
      </c>
      <c r="C219" t="str">
        <v>YoY % ∆ CoR</v>
      </c>
      <c r="D219" t="str">
        <v>yes</v>
      </c>
      <c r="E219" t="str">
        <v>(Children of record - prior-year children of record) / prior-year children of record</v>
      </c>
    </row>
    <row r="220">
      <c r="A220">
        <v>1842</v>
      </c>
      <c r="B220" t="str">
        <v>cor_baptisms_as_of_net_growth</v>
      </c>
      <c r="C220" t="str">
        <v>∆ CoR Baptisms as % of Net Growth</v>
      </c>
      <c r="D220" t="str">
        <v>yes</v>
      </c>
      <c r="E220" t="str">
        <v>Children-of-record baptisms / official net growth</v>
      </c>
    </row>
    <row r="221">
      <c r="A221">
        <v>1842</v>
      </c>
      <c r="B221" t="str">
        <v>children_of_record_8_yrs_prior_baptized</v>
      </c>
      <c r="C221" t="str">
        <v>% children of record, 8 yrs prior, baptized</v>
      </c>
      <c r="D221" t="str">
        <v>yes</v>
      </c>
      <c r="E221" t="str">
        <v>Prior-year CoR baptism rate - 0.0002</v>
      </c>
    </row>
    <row r="222">
      <c r="A222">
        <v>1842</v>
      </c>
      <c r="B222" t="str">
        <v>percent_cor_from_8_years_prior_lost</v>
      </c>
      <c r="C222" t="str">
        <v>Percent CoR from 8 years prior lost</v>
      </c>
      <c r="D222" t="str">
        <v>yes</v>
      </c>
      <c r="E222" t="str">
        <v>(CoR 8 years prior - CoR baptisms) / CoR 8 years prior</v>
      </c>
    </row>
    <row r="223">
      <c r="A223">
        <v>1842</v>
      </c>
      <c r="B223" t="str">
        <v>yoy_converts</v>
      </c>
      <c r="C223" t="str">
        <v>YoY % ∆ Converts</v>
      </c>
      <c r="D223" t="str">
        <v>yes</v>
      </c>
      <c r="E223" t="str">
        <v>(Converts - prior-year converts) / prior-year converts</v>
      </c>
    </row>
    <row r="224">
      <c r="A224">
        <v>1842</v>
      </c>
      <c r="B224" t="str">
        <v>membership_increase</v>
      </c>
      <c r="C224" t="str">
        <v>Membership Increase</v>
      </c>
      <c r="D224" t="str">
        <v>yes</v>
      </c>
      <c r="E224" t="str">
        <v>Converts + children-of-record baptisms</v>
      </c>
    </row>
    <row r="225">
      <c r="A225">
        <v>1842</v>
      </c>
      <c r="B225" t="str">
        <v>attrition</v>
      </c>
      <c r="C225" t="str">
        <v>% ∆ Attrition</v>
      </c>
      <c r="D225" t="str">
        <v>no</v>
      </c>
      <c r="E225" t="str">
        <v>(Current attrition - prior-year attrition) / prior-year attrition</v>
      </c>
    </row>
    <row r="226">
      <c r="A226">
        <v>1842</v>
      </c>
      <c r="B226" t="str">
        <v>member_attrition_officially_accounted_for_death_resignation_unbaptized_8yo</v>
      </c>
      <c r="C226" t="str">
        <v>Member Attrition Officially Accounted For (Death, Resignation, Unbaptized-8yo)</v>
      </c>
      <c r="D226" t="str">
        <v>yes</v>
      </c>
      <c r="E226" t="str">
        <v>Membership increase - official net growth</v>
      </c>
    </row>
    <row r="227">
      <c r="A227">
        <v>1842</v>
      </c>
      <c r="B227" t="str">
        <v>missionaries</v>
      </c>
      <c r="C227" t="str">
        <v>% ∆ Missionaries</v>
      </c>
      <c r="D227" t="str">
        <v>yes</v>
      </c>
      <c r="E227" t="str">
        <v>(Full-time missionaries - prior-year full-time missionaries) / prior-year full-time missionaries</v>
      </c>
    </row>
    <row r="228">
      <c r="A228">
        <v>1842</v>
      </c>
      <c r="B228" t="str">
        <v>of_church_on_mission</v>
      </c>
      <c r="C228" t="str">
        <v>% of Church on Mission</v>
      </c>
      <c r="D228" t="str">
        <v>yes</v>
      </c>
      <c r="E228" t="str">
        <v>Full-time missionaries / official membership</v>
      </c>
    </row>
    <row r="229">
      <c r="A229">
        <v>1842</v>
      </c>
      <c r="B229" t="str">
        <v>conv_missionary</v>
      </c>
      <c r="C229" t="str">
        <v>% ∆ Conv / Missionary</v>
      </c>
      <c r="D229" t="str">
        <v>yes</v>
      </c>
      <c r="E229" t="str">
        <v>(Conv / Missionary - prior-year Conv / Missionary) / prior-year Conv / Missionary</v>
      </c>
    </row>
    <row r="230">
      <c r="A230">
        <v>1842</v>
      </c>
      <c r="B230" t="str">
        <v>conv_missionary_ai</v>
      </c>
      <c r="C230" t="str">
        <v>Conv / Missionary</v>
      </c>
      <c r="D230" t="str">
        <v>yes</v>
      </c>
      <c r="E230" t="str">
        <v>Converts / full-time missionaries</v>
      </c>
    </row>
    <row r="231">
      <c r="A231">
        <v>1842</v>
      </c>
      <c r="B231" t="str">
        <v>net_membership_growth_missionary</v>
      </c>
      <c r="C231" t="str">
        <v>Net Membership Growth / Missionary</v>
      </c>
      <c r="D231" t="str">
        <v>yes</v>
      </c>
      <c r="E231" t="str">
        <v>Official net growth / full-time missionaries</v>
      </c>
    </row>
    <row r="232">
      <c r="A232">
        <v>1842</v>
      </c>
      <c r="B232" t="str">
        <v>gross_membership_increase_missionary</v>
      </c>
      <c r="C232" t="str">
        <v>Gross Membership Increase / Missionary</v>
      </c>
      <c r="D232" t="str">
        <v>yes</v>
      </c>
      <c r="E232" t="str">
        <v>Membership increase / full-time missionaries</v>
      </c>
    </row>
    <row r="233">
      <c r="A233">
        <v>1842</v>
      </c>
      <c r="B233" t="str">
        <v>stakes</v>
      </c>
      <c r="C233" t="str">
        <v>% ∆ Stakes</v>
      </c>
      <c r="D233" t="str">
        <v>yes</v>
      </c>
      <c r="E233" t="str">
        <v>(Stakes - prior-year stakes) / prior-year stakes</v>
      </c>
    </row>
    <row r="234">
      <c r="A234">
        <v>1842</v>
      </c>
      <c r="B234" t="str">
        <v>wards_branches</v>
      </c>
      <c r="C234" t="str">
        <v>% ∆ Wards + Branches</v>
      </c>
      <c r="D234" t="str">
        <v>yes</v>
      </c>
      <c r="E234" t="str">
        <v>(Wards and branches - prior-year wards and branches) / prior-year wards and branches</v>
      </c>
    </row>
    <row r="235">
      <c r="A235">
        <v>1842</v>
      </c>
      <c r="B235" t="str">
        <v>ward_branch_stake</v>
      </c>
      <c r="C235" t="str">
        <v>Ward &amp; Branch / Stake</v>
      </c>
      <c r="D235" t="str">
        <v>yes</v>
      </c>
      <c r="E235" t="str">
        <v>Wards and branches / stakes</v>
      </c>
    </row>
    <row r="236">
      <c r="A236">
        <v>1842</v>
      </c>
      <c r="B236" t="str">
        <v>wards_branches_stake_lost_since_1973</v>
      </c>
      <c r="C236" t="str">
        <v>Wards + Branches / Stake lost since 1973</v>
      </c>
      <c r="D236" t="str">
        <v>no</v>
      </c>
      <c r="E236" t="str">
        <v>(1973 wards and branches / stakes) - (current wards and branches / stakes)</v>
      </c>
    </row>
    <row r="237">
      <c r="A237">
        <v>1842</v>
      </c>
      <c r="B237" t="str">
        <v>members_ward_branch</v>
      </c>
      <c r="C237" t="str">
        <v>Members / Ward &amp; Branch</v>
      </c>
      <c r="D237" t="str">
        <v>yes</v>
      </c>
      <c r="E237" t="str">
        <v>Official membership / wards and branches</v>
      </c>
    </row>
    <row r="238">
      <c r="A238">
        <v>1842</v>
      </c>
      <c r="B238" t="str">
        <v>ward_branch_rolls_since_1980</v>
      </c>
      <c r="C238" t="str">
        <v>Ward &amp; Branch Rolls ∆ since 1980</v>
      </c>
      <c r="D238" t="str">
        <v>no</v>
      </c>
      <c r="E238" t="str">
        <v>(Current members per ward and branch) - (1980 members per ward and branch)</v>
      </c>
    </row>
    <row r="239">
      <c r="A239">
        <v>1843</v>
      </c>
      <c r="B239" t="str">
        <v>official_net_growth</v>
      </c>
      <c r="C239" t="str">
        <v>Official Net Growth</v>
      </c>
      <c r="D239" t="str">
        <v>yes</v>
      </c>
      <c r="E239" t="str">
        <v>Official membership - prior-year official membership</v>
      </c>
    </row>
    <row r="240">
      <c r="A240">
        <v>1843</v>
      </c>
      <c r="B240" t="str">
        <v>official_growth_rate</v>
      </c>
      <c r="C240" t="str">
        <v>Official Growth Rate</v>
      </c>
      <c r="D240" t="str">
        <v>yes</v>
      </c>
      <c r="E240" t="str">
        <v>Official net growth / prior-year official membership</v>
      </c>
    </row>
    <row r="241">
      <c r="A241">
        <v>1843</v>
      </c>
      <c r="B241" t="str">
        <v>yoy_net_growth</v>
      </c>
      <c r="C241" t="str">
        <v>YoY % ∆ Net Growth</v>
      </c>
      <c r="D241" t="str">
        <v>yes</v>
      </c>
      <c r="E241" t="str">
        <v>(Official net growth - prior-year net growth) / prior-year net growth</v>
      </c>
    </row>
    <row r="242">
      <c r="A242">
        <v>1843</v>
      </c>
      <c r="B242" t="str">
        <v>cor_baptisms</v>
      </c>
      <c r="C242" t="str">
        <v>CoR Baptisms</v>
      </c>
      <c r="D242" t="str">
        <v>yes</v>
      </c>
      <c r="E242" t="str">
        <v>Children of record from 8 years prior * current CoR baptism rate</v>
      </c>
    </row>
    <row r="243">
      <c r="A243">
        <v>1843</v>
      </c>
      <c r="B243" t="str">
        <v>yoy_cor</v>
      </c>
      <c r="C243" t="str">
        <v>YoY % ∆ CoR</v>
      </c>
      <c r="D243" t="str">
        <v>yes</v>
      </c>
      <c r="E243" t="str">
        <v>(Children of record - prior-year children of record) / prior-year children of record</v>
      </c>
    </row>
    <row r="244">
      <c r="A244">
        <v>1843</v>
      </c>
      <c r="B244" t="str">
        <v>cor_baptisms_as_of_net_growth</v>
      </c>
      <c r="C244" t="str">
        <v>∆ CoR Baptisms as % of Net Growth</v>
      </c>
      <c r="D244" t="str">
        <v>yes</v>
      </c>
      <c r="E244" t="str">
        <v>Children-of-record baptisms / official net growth</v>
      </c>
    </row>
    <row r="245">
      <c r="A245">
        <v>1843</v>
      </c>
      <c r="B245" t="str">
        <v>children_of_record_8_yrs_prior_baptized</v>
      </c>
      <c r="C245" t="str">
        <v>% children of record, 8 yrs prior, baptized</v>
      </c>
      <c r="D245" t="str">
        <v>yes</v>
      </c>
      <c r="E245" t="str">
        <v>Prior-year CoR baptism rate - 0.0002</v>
      </c>
    </row>
    <row r="246">
      <c r="A246">
        <v>1843</v>
      </c>
      <c r="B246" t="str">
        <v>percent_cor_from_8_years_prior_lost</v>
      </c>
      <c r="C246" t="str">
        <v>Percent CoR from 8 years prior lost</v>
      </c>
      <c r="D246" t="str">
        <v>yes</v>
      </c>
      <c r="E246" t="str">
        <v>(CoR 8 years prior - CoR baptisms) / CoR 8 years prior</v>
      </c>
    </row>
    <row r="247">
      <c r="A247">
        <v>1843</v>
      </c>
      <c r="B247" t="str">
        <v>yoy_converts</v>
      </c>
      <c r="C247" t="str">
        <v>YoY % ∆ Converts</v>
      </c>
      <c r="D247" t="str">
        <v>yes</v>
      </c>
      <c r="E247" t="str">
        <v>(Converts - prior-year converts) / prior-year converts</v>
      </c>
    </row>
    <row r="248">
      <c r="A248">
        <v>1843</v>
      </c>
      <c r="B248" t="str">
        <v>membership_increase</v>
      </c>
      <c r="C248" t="str">
        <v>Membership Increase</v>
      </c>
      <c r="D248" t="str">
        <v>yes</v>
      </c>
      <c r="E248" t="str">
        <v>Converts + children-of-record baptisms</v>
      </c>
    </row>
    <row r="249">
      <c r="A249">
        <v>1843</v>
      </c>
      <c r="B249" t="str">
        <v>attrition</v>
      </c>
      <c r="C249" t="str">
        <v>% ∆ Attrition</v>
      </c>
      <c r="D249" t="str">
        <v>no</v>
      </c>
      <c r="E249" t="str">
        <v>(Current attrition - prior-year attrition) / prior-year attrition</v>
      </c>
    </row>
    <row r="250">
      <c r="A250">
        <v>1843</v>
      </c>
      <c r="B250" t="str">
        <v>member_attrition_officially_accounted_for_death_resignation_unbaptized_8yo</v>
      </c>
      <c r="C250" t="str">
        <v>Member Attrition Officially Accounted For (Death, Resignation, Unbaptized-8yo)</v>
      </c>
      <c r="D250" t="str">
        <v>yes</v>
      </c>
      <c r="E250" t="str">
        <v>Membership increase - official net growth</v>
      </c>
    </row>
    <row r="251">
      <c r="A251">
        <v>1843</v>
      </c>
      <c r="B251" t="str">
        <v>missionaries</v>
      </c>
      <c r="C251" t="str">
        <v>% ∆ Missionaries</v>
      </c>
      <c r="D251" t="str">
        <v>yes</v>
      </c>
      <c r="E251" t="str">
        <v>(Full-time missionaries - prior-year full-time missionaries) / prior-year full-time missionaries</v>
      </c>
    </row>
    <row r="252">
      <c r="A252">
        <v>1843</v>
      </c>
      <c r="B252" t="str">
        <v>of_church_on_mission</v>
      </c>
      <c r="C252" t="str">
        <v>% of Church on Mission</v>
      </c>
      <c r="D252" t="str">
        <v>yes</v>
      </c>
      <c r="E252" t="str">
        <v>Full-time missionaries / official membership</v>
      </c>
    </row>
    <row r="253">
      <c r="A253">
        <v>1843</v>
      </c>
      <c r="B253" t="str">
        <v>conv_missionary</v>
      </c>
      <c r="C253" t="str">
        <v>% ∆ Conv / Missionary</v>
      </c>
      <c r="D253" t="str">
        <v>yes</v>
      </c>
      <c r="E253" t="str">
        <v>(Conv / Missionary - prior-year Conv / Missionary) / prior-year Conv / Missionary</v>
      </c>
    </row>
    <row r="254">
      <c r="A254">
        <v>1843</v>
      </c>
      <c r="B254" t="str">
        <v>conv_missionary_ai</v>
      </c>
      <c r="C254" t="str">
        <v>Conv / Missionary</v>
      </c>
      <c r="D254" t="str">
        <v>yes</v>
      </c>
      <c r="E254" t="str">
        <v>Converts / full-time missionaries</v>
      </c>
    </row>
    <row r="255">
      <c r="A255">
        <v>1843</v>
      </c>
      <c r="B255" t="str">
        <v>net_membership_growth_missionary</v>
      </c>
      <c r="C255" t="str">
        <v>Net Membership Growth / Missionary</v>
      </c>
      <c r="D255" t="str">
        <v>yes</v>
      </c>
      <c r="E255" t="str">
        <v>Official net growth / full-time missionaries</v>
      </c>
    </row>
    <row r="256">
      <c r="A256">
        <v>1843</v>
      </c>
      <c r="B256" t="str">
        <v>gross_membership_increase_missionary</v>
      </c>
      <c r="C256" t="str">
        <v>Gross Membership Increase / Missionary</v>
      </c>
      <c r="D256" t="str">
        <v>yes</v>
      </c>
      <c r="E256" t="str">
        <v>Membership increase / full-time missionaries</v>
      </c>
    </row>
    <row r="257">
      <c r="A257">
        <v>1843</v>
      </c>
      <c r="B257" t="str">
        <v>stakes</v>
      </c>
      <c r="C257" t="str">
        <v>% ∆ Stakes</v>
      </c>
      <c r="D257" t="str">
        <v>yes</v>
      </c>
      <c r="E257" t="str">
        <v>(Stakes - prior-year stakes) / prior-year stakes</v>
      </c>
    </row>
    <row r="258">
      <c r="A258">
        <v>1843</v>
      </c>
      <c r="B258" t="str">
        <v>wards_branches</v>
      </c>
      <c r="C258" t="str">
        <v>% ∆ Wards + Branches</v>
      </c>
      <c r="D258" t="str">
        <v>yes</v>
      </c>
      <c r="E258" t="str">
        <v>(Wards and branches - prior-year wards and branches) / prior-year wards and branches</v>
      </c>
    </row>
    <row r="259">
      <c r="A259">
        <v>1843</v>
      </c>
      <c r="B259" t="str">
        <v>ward_branch_stake</v>
      </c>
      <c r="C259" t="str">
        <v>Ward &amp; Branch / Stake</v>
      </c>
      <c r="D259" t="str">
        <v>yes</v>
      </c>
      <c r="E259" t="str">
        <v>Wards and branches / stakes</v>
      </c>
    </row>
    <row r="260">
      <c r="A260">
        <v>1843</v>
      </c>
      <c r="B260" t="str">
        <v>wards_branches_stake_lost_since_1973</v>
      </c>
      <c r="C260" t="str">
        <v>Wards + Branches / Stake lost since 1973</v>
      </c>
      <c r="D260" t="str">
        <v>no</v>
      </c>
      <c r="E260" t="str">
        <v>(1973 wards and branches / stakes) - (current wards and branches / stakes)</v>
      </c>
    </row>
    <row r="261">
      <c r="A261">
        <v>1843</v>
      </c>
      <c r="B261" t="str">
        <v>members_ward_branch</v>
      </c>
      <c r="C261" t="str">
        <v>Members / Ward &amp; Branch</v>
      </c>
      <c r="D261" t="str">
        <v>yes</v>
      </c>
      <c r="E261" t="str">
        <v>Official membership / wards and branches</v>
      </c>
    </row>
    <row r="262">
      <c r="A262">
        <v>1843</v>
      </c>
      <c r="B262" t="str">
        <v>ward_branch_rolls_since_1980</v>
      </c>
      <c r="C262" t="str">
        <v>Ward &amp; Branch Rolls ∆ since 1980</v>
      </c>
      <c r="D262" t="str">
        <v>no</v>
      </c>
      <c r="E262" t="str">
        <v>(Current members per ward and branch) - (1980 members per ward and branch)</v>
      </c>
    </row>
    <row r="263">
      <c r="A263">
        <v>1844</v>
      </c>
      <c r="B263" t="str">
        <v>official_net_growth</v>
      </c>
      <c r="C263" t="str">
        <v>Official Net Growth</v>
      </c>
      <c r="D263" t="str">
        <v>yes</v>
      </c>
      <c r="E263" t="str">
        <v>Official membership - prior-year official membership</v>
      </c>
    </row>
    <row r="264">
      <c r="A264">
        <v>1844</v>
      </c>
      <c r="B264" t="str">
        <v>official_growth_rate</v>
      </c>
      <c r="C264" t="str">
        <v>Official Growth Rate</v>
      </c>
      <c r="D264" t="str">
        <v>yes</v>
      </c>
      <c r="E264" t="str">
        <v>Official net growth / prior-year official membership</v>
      </c>
    </row>
    <row r="265">
      <c r="A265">
        <v>1844</v>
      </c>
      <c r="B265" t="str">
        <v>yoy_net_growth</v>
      </c>
      <c r="C265" t="str">
        <v>YoY % ∆ Net Growth</v>
      </c>
      <c r="D265" t="str">
        <v>yes</v>
      </c>
      <c r="E265" t="str">
        <v>(Official net growth - prior-year net growth) / prior-year net growth</v>
      </c>
    </row>
    <row r="266">
      <c r="A266">
        <v>1844</v>
      </c>
      <c r="B266" t="str">
        <v>cor_baptisms</v>
      </c>
      <c r="C266" t="str">
        <v>CoR Baptisms</v>
      </c>
      <c r="D266" t="str">
        <v>yes</v>
      </c>
      <c r="E266" t="str">
        <v>Children of record from 8 years prior * current CoR baptism rate</v>
      </c>
    </row>
    <row r="267">
      <c r="A267">
        <v>1844</v>
      </c>
      <c r="B267" t="str">
        <v>yoy_cor</v>
      </c>
      <c r="C267" t="str">
        <v>YoY % ∆ CoR</v>
      </c>
      <c r="D267" t="str">
        <v>yes</v>
      </c>
      <c r="E267" t="str">
        <v>(Children of record - prior-year children of record) / prior-year children of record</v>
      </c>
    </row>
    <row r="268">
      <c r="A268">
        <v>1844</v>
      </c>
      <c r="B268" t="str">
        <v>cor_baptisms_as_of_net_growth</v>
      </c>
      <c r="C268" t="str">
        <v>∆ CoR Baptisms as % of Net Growth</v>
      </c>
      <c r="D268" t="str">
        <v>yes</v>
      </c>
      <c r="E268" t="str">
        <v>Children-of-record baptisms / official net growth</v>
      </c>
    </row>
    <row r="269">
      <c r="A269">
        <v>1844</v>
      </c>
      <c r="B269" t="str">
        <v>children_of_record_8_yrs_prior_baptized</v>
      </c>
      <c r="C269" t="str">
        <v>% children of record, 8 yrs prior, baptized</v>
      </c>
      <c r="D269" t="str">
        <v>yes</v>
      </c>
      <c r="E269" t="str">
        <v>Prior-year CoR baptism rate - 0.0002</v>
      </c>
    </row>
    <row r="270">
      <c r="A270">
        <v>1844</v>
      </c>
      <c r="B270" t="str">
        <v>percent_cor_from_8_years_prior_lost</v>
      </c>
      <c r="C270" t="str">
        <v>Percent CoR from 8 years prior lost</v>
      </c>
      <c r="D270" t="str">
        <v>yes</v>
      </c>
      <c r="E270" t="str">
        <v>(CoR 8 years prior - CoR baptisms) / CoR 8 years prior</v>
      </c>
    </row>
    <row r="271">
      <c r="A271">
        <v>1844</v>
      </c>
      <c r="B271" t="str">
        <v>yoy_converts</v>
      </c>
      <c r="C271" t="str">
        <v>YoY % ∆ Converts</v>
      </c>
      <c r="D271" t="str">
        <v>yes</v>
      </c>
      <c r="E271" t="str">
        <v>(Converts - prior-year converts) / prior-year converts</v>
      </c>
    </row>
    <row r="272">
      <c r="A272">
        <v>1844</v>
      </c>
      <c r="B272" t="str">
        <v>membership_increase</v>
      </c>
      <c r="C272" t="str">
        <v>Membership Increase</v>
      </c>
      <c r="D272" t="str">
        <v>yes</v>
      </c>
      <c r="E272" t="str">
        <v>Converts + children-of-record baptisms</v>
      </c>
    </row>
    <row r="273">
      <c r="A273">
        <v>1844</v>
      </c>
      <c r="B273" t="str">
        <v>attrition</v>
      </c>
      <c r="C273" t="str">
        <v>% ∆ Attrition</v>
      </c>
      <c r="D273" t="str">
        <v>no</v>
      </c>
      <c r="E273" t="str">
        <v>(Current attrition - prior-year attrition) / prior-year attrition</v>
      </c>
    </row>
    <row r="274">
      <c r="A274">
        <v>1844</v>
      </c>
      <c r="B274" t="str">
        <v>member_attrition_officially_accounted_for_death_resignation_unbaptized_8yo</v>
      </c>
      <c r="C274" t="str">
        <v>Member Attrition Officially Accounted For (Death, Resignation, Unbaptized-8yo)</v>
      </c>
      <c r="D274" t="str">
        <v>yes</v>
      </c>
      <c r="E274" t="str">
        <v>Membership increase - official net growth</v>
      </c>
    </row>
    <row r="275">
      <c r="A275">
        <v>1844</v>
      </c>
      <c r="B275" t="str">
        <v>missionaries</v>
      </c>
      <c r="C275" t="str">
        <v>% ∆ Missionaries</v>
      </c>
      <c r="D275" t="str">
        <v>yes</v>
      </c>
      <c r="E275" t="str">
        <v>(Full-time missionaries - prior-year full-time missionaries) / prior-year full-time missionaries</v>
      </c>
    </row>
    <row r="276">
      <c r="A276">
        <v>1844</v>
      </c>
      <c r="B276" t="str">
        <v>of_church_on_mission</v>
      </c>
      <c r="C276" t="str">
        <v>% of Church on Mission</v>
      </c>
      <c r="D276" t="str">
        <v>yes</v>
      </c>
      <c r="E276" t="str">
        <v>Full-time missionaries / official membership</v>
      </c>
    </row>
    <row r="277">
      <c r="A277">
        <v>1844</v>
      </c>
      <c r="B277" t="str">
        <v>conv_missionary</v>
      </c>
      <c r="C277" t="str">
        <v>% ∆ Conv / Missionary</v>
      </c>
      <c r="D277" t="str">
        <v>yes</v>
      </c>
      <c r="E277" t="str">
        <v>(Conv / Missionary - prior-year Conv / Missionary) / prior-year Conv / Missionary</v>
      </c>
    </row>
    <row r="278">
      <c r="A278">
        <v>1844</v>
      </c>
      <c r="B278" t="str">
        <v>conv_missionary_ai</v>
      </c>
      <c r="C278" t="str">
        <v>Conv / Missionary</v>
      </c>
      <c r="D278" t="str">
        <v>yes</v>
      </c>
      <c r="E278" t="str">
        <v>Converts / full-time missionaries</v>
      </c>
    </row>
    <row r="279">
      <c r="A279">
        <v>1844</v>
      </c>
      <c r="B279" t="str">
        <v>net_membership_growth_missionary</v>
      </c>
      <c r="C279" t="str">
        <v>Net Membership Growth / Missionary</v>
      </c>
      <c r="D279" t="str">
        <v>yes</v>
      </c>
      <c r="E279" t="str">
        <v>Official net growth / full-time missionaries</v>
      </c>
    </row>
    <row r="280">
      <c r="A280">
        <v>1844</v>
      </c>
      <c r="B280" t="str">
        <v>gross_membership_increase_missionary</v>
      </c>
      <c r="C280" t="str">
        <v>Gross Membership Increase / Missionary</v>
      </c>
      <c r="D280" t="str">
        <v>yes</v>
      </c>
      <c r="E280" t="str">
        <v>Membership increase / full-time missionaries</v>
      </c>
    </row>
    <row r="281">
      <c r="A281">
        <v>1844</v>
      </c>
      <c r="B281" t="str">
        <v>stakes</v>
      </c>
      <c r="C281" t="str">
        <v>% ∆ Stakes</v>
      </c>
      <c r="D281" t="str">
        <v>yes</v>
      </c>
      <c r="E281" t="str">
        <v>(Stakes - prior-year stakes) / prior-year stakes</v>
      </c>
    </row>
    <row r="282">
      <c r="A282">
        <v>1844</v>
      </c>
      <c r="B282" t="str">
        <v>wards_branches</v>
      </c>
      <c r="C282" t="str">
        <v>% ∆ Wards + Branches</v>
      </c>
      <c r="D282" t="str">
        <v>yes</v>
      </c>
      <c r="E282" t="str">
        <v>(Wards and branches - prior-year wards and branches) / prior-year wards and branches</v>
      </c>
    </row>
    <row r="283">
      <c r="A283">
        <v>1844</v>
      </c>
      <c r="B283" t="str">
        <v>ward_branch_stake</v>
      </c>
      <c r="C283" t="str">
        <v>Ward &amp; Branch / Stake</v>
      </c>
      <c r="D283" t="str">
        <v>yes</v>
      </c>
      <c r="E283" t="str">
        <v>Wards and branches / stakes</v>
      </c>
    </row>
    <row r="284">
      <c r="A284">
        <v>1844</v>
      </c>
      <c r="B284" t="str">
        <v>wards_branches_stake_lost_since_1973</v>
      </c>
      <c r="C284" t="str">
        <v>Wards + Branches / Stake lost since 1973</v>
      </c>
      <c r="D284" t="str">
        <v>no</v>
      </c>
      <c r="E284" t="str">
        <v>(1973 wards and branches / stakes) - (current wards and branches / stakes)</v>
      </c>
    </row>
    <row r="285">
      <c r="A285">
        <v>1844</v>
      </c>
      <c r="B285" t="str">
        <v>members_ward_branch</v>
      </c>
      <c r="C285" t="str">
        <v>Members / Ward &amp; Branch</v>
      </c>
      <c r="D285" t="str">
        <v>yes</v>
      </c>
      <c r="E285" t="str">
        <v>Official membership / wards and branches</v>
      </c>
    </row>
    <row r="286">
      <c r="A286">
        <v>1844</v>
      </c>
      <c r="B286" t="str">
        <v>ward_branch_rolls_since_1980</v>
      </c>
      <c r="C286" t="str">
        <v>Ward &amp; Branch Rolls ∆ since 1980</v>
      </c>
      <c r="D286" t="str">
        <v>no</v>
      </c>
      <c r="E286" t="str">
        <v>(Current members per ward and branch) - (1980 members per ward and branch)</v>
      </c>
    </row>
    <row r="287">
      <c r="A287">
        <v>1845</v>
      </c>
      <c r="B287" t="str">
        <v>official_net_growth</v>
      </c>
      <c r="C287" t="str">
        <v>Official Net Growth</v>
      </c>
      <c r="D287" t="str">
        <v>yes</v>
      </c>
      <c r="E287" t="str">
        <v>Official membership - prior-year official membership</v>
      </c>
    </row>
    <row r="288">
      <c r="A288">
        <v>1845</v>
      </c>
      <c r="B288" t="str">
        <v>official_growth_rate</v>
      </c>
      <c r="C288" t="str">
        <v>Official Growth Rate</v>
      </c>
      <c r="D288" t="str">
        <v>yes</v>
      </c>
      <c r="E288" t="str">
        <v>Official net growth / prior-year official membership</v>
      </c>
    </row>
    <row r="289">
      <c r="A289">
        <v>1845</v>
      </c>
      <c r="B289" t="str">
        <v>yoy_net_growth</v>
      </c>
      <c r="C289" t="str">
        <v>YoY % ∆ Net Growth</v>
      </c>
      <c r="D289" t="str">
        <v>yes</v>
      </c>
      <c r="E289" t="str">
        <v>(Official net growth - prior-year net growth) / prior-year net growth</v>
      </c>
    </row>
    <row r="290">
      <c r="A290">
        <v>1845</v>
      </c>
      <c r="B290" t="str">
        <v>cor_baptisms</v>
      </c>
      <c r="C290" t="str">
        <v>CoR Baptisms</v>
      </c>
      <c r="D290" t="str">
        <v>yes</v>
      </c>
      <c r="E290" t="str">
        <v>Children of record from 8 years prior * current CoR baptism rate</v>
      </c>
    </row>
    <row r="291">
      <c r="A291">
        <v>1845</v>
      </c>
      <c r="B291" t="str">
        <v>yoy_cor</v>
      </c>
      <c r="C291" t="str">
        <v>YoY % ∆ CoR</v>
      </c>
      <c r="D291" t="str">
        <v>yes</v>
      </c>
      <c r="E291" t="str">
        <v>(Children of record - prior-year children of record) / prior-year children of record</v>
      </c>
    </row>
    <row r="292">
      <c r="A292">
        <v>1845</v>
      </c>
      <c r="B292" t="str">
        <v>cor_baptisms_as_of_net_growth</v>
      </c>
      <c r="C292" t="str">
        <v>∆ CoR Baptisms as % of Net Growth</v>
      </c>
      <c r="D292" t="str">
        <v>yes</v>
      </c>
      <c r="E292" t="str">
        <v>Children-of-record baptisms / official net growth</v>
      </c>
    </row>
    <row r="293">
      <c r="A293">
        <v>1845</v>
      </c>
      <c r="B293" t="str">
        <v>children_of_record_8_yrs_prior_baptized</v>
      </c>
      <c r="C293" t="str">
        <v>% children of record, 8 yrs prior, baptized</v>
      </c>
      <c r="D293" t="str">
        <v>yes</v>
      </c>
      <c r="E293" t="str">
        <v>Prior-year CoR baptism rate - 0.0002</v>
      </c>
    </row>
    <row r="294">
      <c r="A294">
        <v>1845</v>
      </c>
      <c r="B294" t="str">
        <v>percent_cor_from_8_years_prior_lost</v>
      </c>
      <c r="C294" t="str">
        <v>Percent CoR from 8 years prior lost</v>
      </c>
      <c r="D294" t="str">
        <v>yes</v>
      </c>
      <c r="E294" t="str">
        <v>(CoR 8 years prior - CoR baptisms) / CoR 8 years prior</v>
      </c>
    </row>
    <row r="295">
      <c r="A295">
        <v>1845</v>
      </c>
      <c r="B295" t="str">
        <v>yoy_converts</v>
      </c>
      <c r="C295" t="str">
        <v>YoY % ∆ Converts</v>
      </c>
      <c r="D295" t="str">
        <v>yes</v>
      </c>
      <c r="E295" t="str">
        <v>(Converts - prior-year converts) / prior-year converts</v>
      </c>
    </row>
    <row r="296">
      <c r="A296">
        <v>1845</v>
      </c>
      <c r="B296" t="str">
        <v>membership_increase</v>
      </c>
      <c r="C296" t="str">
        <v>Membership Increase</v>
      </c>
      <c r="D296" t="str">
        <v>yes</v>
      </c>
      <c r="E296" t="str">
        <v>Converts + children-of-record baptisms</v>
      </c>
    </row>
    <row r="297">
      <c r="A297">
        <v>1845</v>
      </c>
      <c r="B297" t="str">
        <v>attrition</v>
      </c>
      <c r="C297" t="str">
        <v>% ∆ Attrition</v>
      </c>
      <c r="D297" t="str">
        <v>no</v>
      </c>
      <c r="E297" t="str">
        <v>(Current attrition - prior-year attrition) / prior-year attrition</v>
      </c>
    </row>
    <row r="298">
      <c r="A298">
        <v>1845</v>
      </c>
      <c r="B298" t="str">
        <v>member_attrition_officially_accounted_for_death_resignation_unbaptized_8yo</v>
      </c>
      <c r="C298" t="str">
        <v>Member Attrition Officially Accounted For (Death, Resignation, Unbaptized-8yo)</v>
      </c>
      <c r="D298" t="str">
        <v>yes</v>
      </c>
      <c r="E298" t="str">
        <v>Membership increase - official net growth</v>
      </c>
    </row>
    <row r="299">
      <c r="A299">
        <v>1845</v>
      </c>
      <c r="B299" t="str">
        <v>missionaries</v>
      </c>
      <c r="C299" t="str">
        <v>% ∆ Missionaries</v>
      </c>
      <c r="D299" t="str">
        <v>yes</v>
      </c>
      <c r="E299" t="str">
        <v>(Full-time missionaries - prior-year full-time missionaries) / prior-year full-time missionaries</v>
      </c>
    </row>
    <row r="300">
      <c r="A300">
        <v>1845</v>
      </c>
      <c r="B300" t="str">
        <v>of_church_on_mission</v>
      </c>
      <c r="C300" t="str">
        <v>% of Church on Mission</v>
      </c>
      <c r="D300" t="str">
        <v>yes</v>
      </c>
      <c r="E300" t="str">
        <v>Full-time missionaries / official membership</v>
      </c>
    </row>
    <row r="301">
      <c r="A301">
        <v>1845</v>
      </c>
      <c r="B301" t="str">
        <v>conv_missionary</v>
      </c>
      <c r="C301" t="str">
        <v>% ∆ Conv / Missionary</v>
      </c>
      <c r="D301" t="str">
        <v>yes</v>
      </c>
      <c r="E301" t="str">
        <v>(Conv / Missionary - prior-year Conv / Missionary) / prior-year Conv / Missionary</v>
      </c>
    </row>
    <row r="302">
      <c r="A302">
        <v>1845</v>
      </c>
      <c r="B302" t="str">
        <v>conv_missionary_ai</v>
      </c>
      <c r="C302" t="str">
        <v>Conv / Missionary</v>
      </c>
      <c r="D302" t="str">
        <v>yes</v>
      </c>
      <c r="E302" t="str">
        <v>Converts / full-time missionaries</v>
      </c>
    </row>
    <row r="303">
      <c r="A303">
        <v>1845</v>
      </c>
      <c r="B303" t="str">
        <v>net_membership_growth_missionary</v>
      </c>
      <c r="C303" t="str">
        <v>Net Membership Growth / Missionary</v>
      </c>
      <c r="D303" t="str">
        <v>yes</v>
      </c>
      <c r="E303" t="str">
        <v>Official net growth / full-time missionaries</v>
      </c>
    </row>
    <row r="304">
      <c r="A304">
        <v>1845</v>
      </c>
      <c r="B304" t="str">
        <v>gross_membership_increase_missionary</v>
      </c>
      <c r="C304" t="str">
        <v>Gross Membership Increase / Missionary</v>
      </c>
      <c r="D304" t="str">
        <v>yes</v>
      </c>
      <c r="E304" t="str">
        <v>Membership increase / full-time missionaries</v>
      </c>
    </row>
    <row r="305">
      <c r="A305">
        <v>1845</v>
      </c>
      <c r="B305" t="str">
        <v>stakes</v>
      </c>
      <c r="C305" t="str">
        <v>% ∆ Stakes</v>
      </c>
      <c r="D305" t="str">
        <v>yes</v>
      </c>
      <c r="E305" t="str">
        <v>(Stakes - prior-year stakes) / prior-year stakes</v>
      </c>
    </row>
    <row r="306">
      <c r="A306">
        <v>1845</v>
      </c>
      <c r="B306" t="str">
        <v>wards_branches</v>
      </c>
      <c r="C306" t="str">
        <v>% ∆ Wards + Branches</v>
      </c>
      <c r="D306" t="str">
        <v>yes</v>
      </c>
      <c r="E306" t="str">
        <v>(Wards and branches - prior-year wards and branches) / prior-year wards and branches</v>
      </c>
    </row>
    <row r="307">
      <c r="A307">
        <v>1845</v>
      </c>
      <c r="B307" t="str">
        <v>ward_branch_stake</v>
      </c>
      <c r="C307" t="str">
        <v>Ward &amp; Branch / Stake</v>
      </c>
      <c r="D307" t="str">
        <v>yes</v>
      </c>
      <c r="E307" t="str">
        <v>Wards and branches / stakes</v>
      </c>
    </row>
    <row r="308">
      <c r="A308">
        <v>1845</v>
      </c>
      <c r="B308" t="str">
        <v>wards_branches_stake_lost_since_1973</v>
      </c>
      <c r="C308" t="str">
        <v>Wards + Branches / Stake lost since 1973</v>
      </c>
      <c r="D308" t="str">
        <v>no</v>
      </c>
      <c r="E308" t="str">
        <v>(1973 wards and branches / stakes) - (current wards and branches / stakes)</v>
      </c>
    </row>
    <row r="309">
      <c r="A309">
        <v>1845</v>
      </c>
      <c r="B309" t="str">
        <v>members_ward_branch</v>
      </c>
      <c r="C309" t="str">
        <v>Members / Ward &amp; Branch</v>
      </c>
      <c r="D309" t="str">
        <v>yes</v>
      </c>
      <c r="E309" t="str">
        <v>Official membership / wards and branches</v>
      </c>
    </row>
    <row r="310">
      <c r="A310">
        <v>1845</v>
      </c>
      <c r="B310" t="str">
        <v>ward_branch_rolls_since_1980</v>
      </c>
      <c r="C310" t="str">
        <v>Ward &amp; Branch Rolls ∆ since 1980</v>
      </c>
      <c r="D310" t="str">
        <v>no</v>
      </c>
      <c r="E310" t="str">
        <v>(Current members per ward and branch) - (1980 members per ward and branch)</v>
      </c>
    </row>
    <row r="311">
      <c r="A311">
        <v>1845</v>
      </c>
      <c r="B311" t="str">
        <v>supplemental_names_removed</v>
      </c>
      <c r="C311" t="str">
        <v>Names Removed</v>
      </c>
      <c r="D311" t="str">
        <v>yes</v>
      </c>
      <c r="E311" t="str">
        <v>round(B18*0.004556,0)</v>
      </c>
    </row>
    <row r="312">
      <c r="A312">
        <v>1846</v>
      </c>
      <c r="B312" t="str">
        <v>official_net_growth</v>
      </c>
      <c r="C312" t="str">
        <v>Official Net Growth</v>
      </c>
      <c r="D312" t="str">
        <v>yes</v>
      </c>
      <c r="E312" t="str">
        <v>Official membership - prior-year official membership</v>
      </c>
    </row>
    <row r="313">
      <c r="A313">
        <v>1846</v>
      </c>
      <c r="B313" t="str">
        <v>official_growth_rate</v>
      </c>
      <c r="C313" t="str">
        <v>Official Growth Rate</v>
      </c>
      <c r="D313" t="str">
        <v>yes</v>
      </c>
      <c r="E313" t="str">
        <v>Official net growth / prior-year official membership</v>
      </c>
    </row>
    <row r="314">
      <c r="A314">
        <v>1846</v>
      </c>
      <c r="B314" t="str">
        <v>yoy_net_growth</v>
      </c>
      <c r="C314" t="str">
        <v>YoY % ∆ Net Growth</v>
      </c>
      <c r="D314" t="str">
        <v>yes</v>
      </c>
      <c r="E314" t="str">
        <v>(Official net growth - prior-year net growth) / prior-year net growth</v>
      </c>
    </row>
    <row r="315">
      <c r="A315">
        <v>1846</v>
      </c>
      <c r="B315" t="str">
        <v>cor_baptisms</v>
      </c>
      <c r="C315" t="str">
        <v>CoR Baptisms</v>
      </c>
      <c r="D315" t="str">
        <v>yes</v>
      </c>
      <c r="E315" t="str">
        <v>Children of record from 8 years prior * current CoR baptism rate</v>
      </c>
    </row>
    <row r="316">
      <c r="A316">
        <v>1846</v>
      </c>
      <c r="B316" t="str">
        <v>yoy_cor</v>
      </c>
      <c r="C316" t="str">
        <v>YoY % ∆ CoR</v>
      </c>
      <c r="D316" t="str">
        <v>yes</v>
      </c>
      <c r="E316" t="str">
        <v>(Children of record - prior-year children of record) / prior-year children of record</v>
      </c>
    </row>
    <row r="317">
      <c r="A317">
        <v>1846</v>
      </c>
      <c r="B317" t="str">
        <v>cor_baptisms_as_of_net_growth</v>
      </c>
      <c r="C317" t="str">
        <v>∆ CoR Baptisms as % of Net Growth</v>
      </c>
      <c r="D317" t="str">
        <v>yes</v>
      </c>
      <c r="E317" t="str">
        <v>Children-of-record baptisms / official net growth</v>
      </c>
    </row>
    <row r="318">
      <c r="A318">
        <v>1846</v>
      </c>
      <c r="B318" t="str">
        <v>children_of_record_8_yrs_prior_baptized</v>
      </c>
      <c r="C318" t="str">
        <v>% children of record, 8 yrs prior, baptized</v>
      </c>
      <c r="D318" t="str">
        <v>yes</v>
      </c>
      <c r="E318" t="str">
        <v>Prior-year CoR baptism rate - 0.0002</v>
      </c>
    </row>
    <row r="319">
      <c r="A319">
        <v>1846</v>
      </c>
      <c r="B319" t="str">
        <v>percent_cor_from_8_years_prior_lost</v>
      </c>
      <c r="C319" t="str">
        <v>Percent CoR from 8 years prior lost</v>
      </c>
      <c r="D319" t="str">
        <v>yes</v>
      </c>
      <c r="E319" t="str">
        <v>(CoR 8 years prior - CoR baptisms) / CoR 8 years prior</v>
      </c>
    </row>
    <row r="320">
      <c r="A320">
        <v>1846</v>
      </c>
      <c r="B320" t="str">
        <v>yoy_converts</v>
      </c>
      <c r="C320" t="str">
        <v>YoY % ∆ Converts</v>
      </c>
      <c r="D320" t="str">
        <v>yes</v>
      </c>
      <c r="E320" t="str">
        <v>(Converts - prior-year converts) / prior-year converts</v>
      </c>
    </row>
    <row r="321">
      <c r="A321">
        <v>1846</v>
      </c>
      <c r="B321" t="str">
        <v>membership_increase</v>
      </c>
      <c r="C321" t="str">
        <v>Membership Increase</v>
      </c>
      <c r="D321" t="str">
        <v>yes</v>
      </c>
      <c r="E321" t="str">
        <v>Converts + children-of-record baptisms</v>
      </c>
    </row>
    <row r="322">
      <c r="A322">
        <v>1846</v>
      </c>
      <c r="B322" t="str">
        <v>attrition</v>
      </c>
      <c r="C322" t="str">
        <v>% ∆ Attrition</v>
      </c>
      <c r="D322" t="str">
        <v>no</v>
      </c>
      <c r="E322" t="str">
        <v>(Current attrition - prior-year attrition) / prior-year attrition</v>
      </c>
    </row>
    <row r="323">
      <c r="A323">
        <v>1846</v>
      </c>
      <c r="B323" t="str">
        <v>member_attrition_officially_accounted_for_death_resignation_unbaptized_8yo</v>
      </c>
      <c r="C323" t="str">
        <v>Member Attrition Officially Accounted For (Death, Resignation, Unbaptized-8yo)</v>
      </c>
      <c r="D323" t="str">
        <v>yes</v>
      </c>
      <c r="E323" t="str">
        <v>Membership increase - official net growth</v>
      </c>
    </row>
    <row r="324">
      <c r="A324">
        <v>1846</v>
      </c>
      <c r="B324" t="str">
        <v>missionaries</v>
      </c>
      <c r="C324" t="str">
        <v>% ∆ Missionaries</v>
      </c>
      <c r="D324" t="str">
        <v>yes</v>
      </c>
      <c r="E324" t="str">
        <v>(Full-time missionaries - prior-year full-time missionaries) / prior-year full-time missionaries</v>
      </c>
    </row>
    <row r="325">
      <c r="A325">
        <v>1846</v>
      </c>
      <c r="B325" t="str">
        <v>of_church_on_mission</v>
      </c>
      <c r="C325" t="str">
        <v>% of Church on Mission</v>
      </c>
      <c r="D325" t="str">
        <v>yes</v>
      </c>
      <c r="E325" t="str">
        <v>Full-time missionaries / official membership</v>
      </c>
    </row>
    <row r="326">
      <c r="A326">
        <v>1846</v>
      </c>
      <c r="B326" t="str">
        <v>conv_missionary</v>
      </c>
      <c r="C326" t="str">
        <v>% ∆ Conv / Missionary</v>
      </c>
      <c r="D326" t="str">
        <v>yes</v>
      </c>
      <c r="E326" t="str">
        <v>(Conv / Missionary - prior-year Conv / Missionary) / prior-year Conv / Missionary</v>
      </c>
    </row>
    <row r="327">
      <c r="A327">
        <v>1846</v>
      </c>
      <c r="B327" t="str">
        <v>conv_missionary_ai</v>
      </c>
      <c r="C327" t="str">
        <v>Conv / Missionary</v>
      </c>
      <c r="D327" t="str">
        <v>yes</v>
      </c>
      <c r="E327" t="str">
        <v>Converts / full-time missionaries</v>
      </c>
    </row>
    <row r="328">
      <c r="A328">
        <v>1846</v>
      </c>
      <c r="B328" t="str">
        <v>net_membership_growth_missionary</v>
      </c>
      <c r="C328" t="str">
        <v>Net Membership Growth / Missionary</v>
      </c>
      <c r="D328" t="str">
        <v>yes</v>
      </c>
      <c r="E328" t="str">
        <v>Official net growth / full-time missionaries</v>
      </c>
    </row>
    <row r="329">
      <c r="A329">
        <v>1846</v>
      </c>
      <c r="B329" t="str">
        <v>gross_membership_increase_missionary</v>
      </c>
      <c r="C329" t="str">
        <v>Gross Membership Increase / Missionary</v>
      </c>
      <c r="D329" t="str">
        <v>yes</v>
      </c>
      <c r="E329" t="str">
        <v>Membership increase / full-time missionaries</v>
      </c>
    </row>
    <row r="330">
      <c r="A330">
        <v>1846</v>
      </c>
      <c r="B330" t="str">
        <v>stakes</v>
      </c>
      <c r="C330" t="str">
        <v>% ∆ Stakes</v>
      </c>
      <c r="D330" t="str">
        <v>yes</v>
      </c>
      <c r="E330" t="str">
        <v>(Stakes - prior-year stakes) / prior-year stakes</v>
      </c>
    </row>
    <row r="331">
      <c r="A331">
        <v>1846</v>
      </c>
      <c r="B331" t="str">
        <v>wards_branches</v>
      </c>
      <c r="C331" t="str">
        <v>% ∆ Wards + Branches</v>
      </c>
      <c r="D331" t="str">
        <v>yes</v>
      </c>
      <c r="E331" t="str">
        <v>(Wards and branches - prior-year wards and branches) / prior-year wards and branches</v>
      </c>
    </row>
    <row r="332">
      <c r="A332">
        <v>1846</v>
      </c>
      <c r="B332" t="str">
        <v>members_ward_branch</v>
      </c>
      <c r="C332" t="str">
        <v>Members / Ward &amp; Branch</v>
      </c>
      <c r="D332" t="str">
        <v>yes</v>
      </c>
      <c r="E332" t="str">
        <v>Official membership / wards and branches</v>
      </c>
    </row>
    <row r="333">
      <c r="A333">
        <v>1846</v>
      </c>
      <c r="B333" t="str">
        <v>ward_branch_rolls_since_1980</v>
      </c>
      <c r="C333" t="str">
        <v>Ward &amp; Branch Rolls ∆ since 1980</v>
      </c>
      <c r="D333" t="str">
        <v>no</v>
      </c>
      <c r="E333" t="str">
        <v>(Current members per ward and branch) - (1980 members per ward and branch)</v>
      </c>
    </row>
    <row r="334">
      <c r="A334">
        <v>1847</v>
      </c>
      <c r="B334" t="str">
        <v>official_net_growth</v>
      </c>
      <c r="C334" t="str">
        <v>Official Net Growth</v>
      </c>
      <c r="D334" t="str">
        <v>yes</v>
      </c>
      <c r="E334" t="str">
        <v>Official membership - prior-year official membership</v>
      </c>
    </row>
    <row r="335">
      <c r="A335">
        <v>1847</v>
      </c>
      <c r="B335" t="str">
        <v>official_growth_rate</v>
      </c>
      <c r="C335" t="str">
        <v>Official Growth Rate</v>
      </c>
      <c r="D335" t="str">
        <v>yes</v>
      </c>
      <c r="E335" t="str">
        <v>Official net growth / prior-year official membership</v>
      </c>
    </row>
    <row r="336">
      <c r="A336">
        <v>1847</v>
      </c>
      <c r="B336" t="str">
        <v>yoy_net_growth</v>
      </c>
      <c r="C336" t="str">
        <v>YoY % ∆ Net Growth</v>
      </c>
      <c r="D336" t="str">
        <v>yes</v>
      </c>
      <c r="E336" t="str">
        <v>(Official net growth - prior-year net growth) / prior-year net growth</v>
      </c>
    </row>
    <row r="337">
      <c r="A337">
        <v>1847</v>
      </c>
      <c r="B337" t="str">
        <v>cor_baptisms</v>
      </c>
      <c r="C337" t="str">
        <v>CoR Baptisms</v>
      </c>
      <c r="D337" t="str">
        <v>yes</v>
      </c>
      <c r="E337" t="str">
        <v>Children of record from 8 years prior * current CoR baptism rate</v>
      </c>
    </row>
    <row r="338">
      <c r="A338">
        <v>1847</v>
      </c>
      <c r="B338" t="str">
        <v>yoy_cor</v>
      </c>
      <c r="C338" t="str">
        <v>YoY % ∆ CoR</v>
      </c>
      <c r="D338" t="str">
        <v>yes</v>
      </c>
      <c r="E338" t="str">
        <v>(Children of record - prior-year children of record) / prior-year children of record</v>
      </c>
    </row>
    <row r="339">
      <c r="A339">
        <v>1847</v>
      </c>
      <c r="B339" t="str">
        <v>cor_baptisms_as_of_net_growth</v>
      </c>
      <c r="C339" t="str">
        <v>∆ CoR Baptisms as % of Net Growth</v>
      </c>
      <c r="D339" t="str">
        <v>yes</v>
      </c>
      <c r="E339" t="str">
        <v>Children-of-record baptisms / official net growth</v>
      </c>
    </row>
    <row r="340">
      <c r="A340">
        <v>1847</v>
      </c>
      <c r="B340" t="str">
        <v>children_of_record_8_yrs_prior_baptized</v>
      </c>
      <c r="C340" t="str">
        <v>% children of record, 8 yrs prior, baptized</v>
      </c>
      <c r="D340" t="str">
        <v>yes</v>
      </c>
      <c r="E340" t="str">
        <v>Prior-year CoR baptism rate - 0.0002</v>
      </c>
    </row>
    <row r="341">
      <c r="A341">
        <v>1847</v>
      </c>
      <c r="B341" t="str">
        <v>percent_cor_from_8_years_prior_lost</v>
      </c>
      <c r="C341" t="str">
        <v>Percent CoR from 8 years prior lost</v>
      </c>
      <c r="D341" t="str">
        <v>yes</v>
      </c>
      <c r="E341" t="str">
        <v>(CoR 8 years prior - CoR baptisms) / CoR 8 years prior</v>
      </c>
    </row>
    <row r="342">
      <c r="A342">
        <v>1847</v>
      </c>
      <c r="B342" t="str">
        <v>yoy_converts</v>
      </c>
      <c r="C342" t="str">
        <v>YoY % ∆ Converts</v>
      </c>
      <c r="D342" t="str">
        <v>yes</v>
      </c>
      <c r="E342" t="str">
        <v>(Converts - prior-year converts) / prior-year converts</v>
      </c>
    </row>
    <row r="343">
      <c r="A343">
        <v>1847</v>
      </c>
      <c r="B343" t="str">
        <v>membership_increase</v>
      </c>
      <c r="C343" t="str">
        <v>Membership Increase</v>
      </c>
      <c r="D343" t="str">
        <v>yes</v>
      </c>
      <c r="E343" t="str">
        <v>Converts + children-of-record baptisms</v>
      </c>
    </row>
    <row r="344">
      <c r="A344">
        <v>1847</v>
      </c>
      <c r="B344" t="str">
        <v>attrition</v>
      </c>
      <c r="C344" t="str">
        <v>% ∆ Attrition</v>
      </c>
      <c r="D344" t="str">
        <v>no</v>
      </c>
      <c r="E344" t="str">
        <v>(Current attrition - prior-year attrition) / prior-year attrition</v>
      </c>
    </row>
    <row r="345">
      <c r="A345">
        <v>1847</v>
      </c>
      <c r="B345" t="str">
        <v>member_attrition_officially_accounted_for_death_resignation_unbaptized_8yo</v>
      </c>
      <c r="C345" t="str">
        <v>Member Attrition Officially Accounted For (Death, Resignation, Unbaptized-8yo)</v>
      </c>
      <c r="D345" t="str">
        <v>yes</v>
      </c>
      <c r="E345" t="str">
        <v>Membership increase - official net growth</v>
      </c>
    </row>
    <row r="346">
      <c r="A346">
        <v>1847</v>
      </c>
      <c r="B346" t="str">
        <v>missionaries</v>
      </c>
      <c r="C346" t="str">
        <v>% ∆ Missionaries</v>
      </c>
      <c r="D346" t="str">
        <v>yes</v>
      </c>
      <c r="E346" t="str">
        <v>(Full-time missionaries - prior-year full-time missionaries) / prior-year full-time missionaries</v>
      </c>
    </row>
    <row r="347">
      <c r="A347">
        <v>1847</v>
      </c>
      <c r="B347" t="str">
        <v>of_church_on_mission</v>
      </c>
      <c r="C347" t="str">
        <v>% of Church on Mission</v>
      </c>
      <c r="D347" t="str">
        <v>yes</v>
      </c>
      <c r="E347" t="str">
        <v>Full-time missionaries / official membership</v>
      </c>
    </row>
    <row r="348">
      <c r="A348">
        <v>1847</v>
      </c>
      <c r="B348" t="str">
        <v>conv_missionary</v>
      </c>
      <c r="C348" t="str">
        <v>% ∆ Conv / Missionary</v>
      </c>
      <c r="D348" t="str">
        <v>yes</v>
      </c>
      <c r="E348" t="str">
        <v>(Conv / Missionary - prior-year Conv / Missionary) / prior-year Conv / Missionary</v>
      </c>
    </row>
    <row r="349">
      <c r="A349">
        <v>1847</v>
      </c>
      <c r="B349" t="str">
        <v>conv_missionary_ai</v>
      </c>
      <c r="C349" t="str">
        <v>Conv / Missionary</v>
      </c>
      <c r="D349" t="str">
        <v>yes</v>
      </c>
      <c r="E349" t="str">
        <v>Converts / full-time missionaries</v>
      </c>
    </row>
    <row r="350">
      <c r="A350">
        <v>1847</v>
      </c>
      <c r="B350" t="str">
        <v>net_membership_growth_missionary</v>
      </c>
      <c r="C350" t="str">
        <v>Net Membership Growth / Missionary</v>
      </c>
      <c r="D350" t="str">
        <v>yes</v>
      </c>
      <c r="E350" t="str">
        <v>Official net growth / full-time missionaries</v>
      </c>
    </row>
    <row r="351">
      <c r="A351">
        <v>1847</v>
      </c>
      <c r="B351" t="str">
        <v>gross_membership_increase_missionary</v>
      </c>
      <c r="C351" t="str">
        <v>Gross Membership Increase / Missionary</v>
      </c>
      <c r="D351" t="str">
        <v>yes</v>
      </c>
      <c r="E351" t="str">
        <v>Membership increase / full-time missionaries</v>
      </c>
    </row>
    <row r="352">
      <c r="A352">
        <v>1847</v>
      </c>
      <c r="B352" t="str">
        <v>wards_branches</v>
      </c>
      <c r="C352" t="str">
        <v>% ∆ Wards + Branches</v>
      </c>
      <c r="D352" t="str">
        <v>yes</v>
      </c>
      <c r="E352" t="str">
        <v>(Wards and branches - prior-year wards and branches) / prior-year wards and branches</v>
      </c>
    </row>
    <row r="353">
      <c r="A353">
        <v>1847</v>
      </c>
      <c r="B353" t="str">
        <v>ward_branch_stake</v>
      </c>
      <c r="C353" t="str">
        <v>Ward &amp; Branch / Stake</v>
      </c>
      <c r="D353" t="str">
        <v>yes</v>
      </c>
      <c r="E353" t="str">
        <v>Wards and branches / stakes</v>
      </c>
    </row>
    <row r="354">
      <c r="A354">
        <v>1847</v>
      </c>
      <c r="B354" t="str">
        <v>wards_branches_stake_lost_since_1973</v>
      </c>
      <c r="C354" t="str">
        <v>Wards + Branches / Stake lost since 1973</v>
      </c>
      <c r="D354" t="str">
        <v>no</v>
      </c>
      <c r="E354" t="str">
        <v>(1973 wards and branches / stakes) - (current wards and branches / stakes)</v>
      </c>
    </row>
    <row r="355">
      <c r="A355">
        <v>1847</v>
      </c>
      <c r="B355" t="str">
        <v>members_ward_branch</v>
      </c>
      <c r="C355" t="str">
        <v>Members / Ward &amp; Branch</v>
      </c>
      <c r="D355" t="str">
        <v>yes</v>
      </c>
      <c r="E355" t="str">
        <v>Official membership / wards and branches</v>
      </c>
    </row>
    <row r="356">
      <c r="A356">
        <v>1847</v>
      </c>
      <c r="B356" t="str">
        <v>ward_branch_rolls_since_1980</v>
      </c>
      <c r="C356" t="str">
        <v>Ward &amp; Branch Rolls ∆ since 1980</v>
      </c>
      <c r="D356" t="str">
        <v>no</v>
      </c>
      <c r="E356" t="str">
        <v>(Current members per ward and branch) - (1980 members per ward and branch)</v>
      </c>
    </row>
    <row r="357">
      <c r="A357">
        <v>1848</v>
      </c>
      <c r="B357" t="str">
        <v>official_net_growth</v>
      </c>
      <c r="C357" t="str">
        <v>Official Net Growth</v>
      </c>
      <c r="D357" t="str">
        <v>yes</v>
      </c>
      <c r="E357" t="str">
        <v>Official membership - prior-year official membership</v>
      </c>
    </row>
    <row r="358">
      <c r="A358">
        <v>1848</v>
      </c>
      <c r="B358" t="str">
        <v>official_growth_rate</v>
      </c>
      <c r="C358" t="str">
        <v>Official Growth Rate</v>
      </c>
      <c r="D358" t="str">
        <v>yes</v>
      </c>
      <c r="E358" t="str">
        <v>Official net growth / prior-year official membership</v>
      </c>
    </row>
    <row r="359">
      <c r="A359">
        <v>1848</v>
      </c>
      <c r="B359" t="str">
        <v>yoy_net_growth</v>
      </c>
      <c r="C359" t="str">
        <v>YoY % ∆ Net Growth</v>
      </c>
      <c r="D359" t="str">
        <v>yes</v>
      </c>
      <c r="E359" t="str">
        <v>(Official net growth - prior-year net growth) / prior-year net growth</v>
      </c>
    </row>
    <row r="360">
      <c r="A360">
        <v>1848</v>
      </c>
      <c r="B360" t="str">
        <v>cor_baptisms</v>
      </c>
      <c r="C360" t="str">
        <v>CoR Baptisms</v>
      </c>
      <c r="D360" t="str">
        <v>yes</v>
      </c>
      <c r="E360" t="str">
        <v>Children of record from 8 years prior * current CoR baptism rate</v>
      </c>
    </row>
    <row r="361">
      <c r="A361">
        <v>1848</v>
      </c>
      <c r="B361" t="str">
        <v>yoy_cor</v>
      </c>
      <c r="C361" t="str">
        <v>YoY % ∆ CoR</v>
      </c>
      <c r="D361" t="str">
        <v>yes</v>
      </c>
      <c r="E361" t="str">
        <v>(Children of record - prior-year children of record) / prior-year children of record</v>
      </c>
    </row>
    <row r="362">
      <c r="A362">
        <v>1848</v>
      </c>
      <c r="B362" t="str">
        <v>cor_baptisms_as_of_net_growth</v>
      </c>
      <c r="C362" t="str">
        <v>∆ CoR Baptisms as % of Net Growth</v>
      </c>
      <c r="D362" t="str">
        <v>yes</v>
      </c>
      <c r="E362" t="str">
        <v>Children-of-record baptisms / official net growth</v>
      </c>
    </row>
    <row r="363">
      <c r="A363">
        <v>1848</v>
      </c>
      <c r="B363" t="str">
        <v>children_of_record_8_yrs_prior_baptized</v>
      </c>
      <c r="C363" t="str">
        <v>% children of record, 8 yrs prior, baptized</v>
      </c>
      <c r="D363" t="str">
        <v>yes</v>
      </c>
      <c r="E363" t="str">
        <v>Prior-year CoR baptism rate - 0.0002</v>
      </c>
    </row>
    <row r="364">
      <c r="A364">
        <v>1848</v>
      </c>
      <c r="B364" t="str">
        <v>percent_cor_from_8_years_prior_lost</v>
      </c>
      <c r="C364" t="str">
        <v>Percent CoR from 8 years prior lost</v>
      </c>
      <c r="D364" t="str">
        <v>yes</v>
      </c>
      <c r="E364" t="str">
        <v>(CoR 8 years prior - CoR baptisms) / CoR 8 years prior</v>
      </c>
    </row>
    <row r="365">
      <c r="A365">
        <v>1848</v>
      </c>
      <c r="B365" t="str">
        <v>yoy_converts</v>
      </c>
      <c r="C365" t="str">
        <v>YoY % ∆ Converts</v>
      </c>
      <c r="D365" t="str">
        <v>yes</v>
      </c>
      <c r="E365" t="str">
        <v>(Converts - prior-year converts) / prior-year converts</v>
      </c>
    </row>
    <row r="366">
      <c r="A366">
        <v>1848</v>
      </c>
      <c r="B366" t="str">
        <v>membership_increase</v>
      </c>
      <c r="C366" t="str">
        <v>Membership Increase</v>
      </c>
      <c r="D366" t="str">
        <v>yes</v>
      </c>
      <c r="E366" t="str">
        <v>Converts + children-of-record baptisms</v>
      </c>
    </row>
    <row r="367">
      <c r="A367">
        <v>1848</v>
      </c>
      <c r="B367" t="str">
        <v>attrition</v>
      </c>
      <c r="C367" t="str">
        <v>% ∆ Attrition</v>
      </c>
      <c r="D367" t="str">
        <v>no</v>
      </c>
      <c r="E367" t="str">
        <v>(Current attrition - prior-year attrition) / prior-year attrition</v>
      </c>
    </row>
    <row r="368">
      <c r="A368">
        <v>1848</v>
      </c>
      <c r="B368" t="str">
        <v>member_attrition_officially_accounted_for_death_resignation_unbaptized_8yo</v>
      </c>
      <c r="C368" t="str">
        <v>Member Attrition Officially Accounted For (Death, Resignation, Unbaptized-8yo)</v>
      </c>
      <c r="D368" t="str">
        <v>yes</v>
      </c>
      <c r="E368" t="str">
        <v>Membership increase - official net growth</v>
      </c>
    </row>
    <row r="369">
      <c r="A369">
        <v>1848</v>
      </c>
      <c r="B369" t="str">
        <v>missionaries</v>
      </c>
      <c r="C369" t="str">
        <v>% ∆ Missionaries</v>
      </c>
      <c r="D369" t="str">
        <v>yes</v>
      </c>
      <c r="E369" t="str">
        <v>(Full-time missionaries - prior-year full-time missionaries) / prior-year full-time missionaries</v>
      </c>
    </row>
    <row r="370">
      <c r="A370">
        <v>1848</v>
      </c>
      <c r="B370" t="str">
        <v>of_church_on_mission</v>
      </c>
      <c r="C370" t="str">
        <v>% of Church on Mission</v>
      </c>
      <c r="D370" t="str">
        <v>yes</v>
      </c>
      <c r="E370" t="str">
        <v>Full-time missionaries / official membership</v>
      </c>
    </row>
    <row r="371">
      <c r="A371">
        <v>1848</v>
      </c>
      <c r="B371" t="str">
        <v>conv_missionary</v>
      </c>
      <c r="C371" t="str">
        <v>% ∆ Conv / Missionary</v>
      </c>
      <c r="D371" t="str">
        <v>yes</v>
      </c>
      <c r="E371" t="str">
        <v>(Conv / Missionary - prior-year Conv / Missionary) / prior-year Conv / Missionary</v>
      </c>
    </row>
    <row r="372">
      <c r="A372">
        <v>1848</v>
      </c>
      <c r="B372" t="str">
        <v>conv_missionary_ai</v>
      </c>
      <c r="C372" t="str">
        <v>Conv / Missionary</v>
      </c>
      <c r="D372" t="str">
        <v>yes</v>
      </c>
      <c r="E372" t="str">
        <v>Converts / full-time missionaries</v>
      </c>
    </row>
    <row r="373">
      <c r="A373">
        <v>1848</v>
      </c>
      <c r="B373" t="str">
        <v>net_membership_growth_missionary</v>
      </c>
      <c r="C373" t="str">
        <v>Net Membership Growth / Missionary</v>
      </c>
      <c r="D373" t="str">
        <v>yes</v>
      </c>
      <c r="E373" t="str">
        <v>Official net growth / full-time missionaries</v>
      </c>
    </row>
    <row r="374">
      <c r="A374">
        <v>1848</v>
      </c>
      <c r="B374" t="str">
        <v>gross_membership_increase_missionary</v>
      </c>
      <c r="C374" t="str">
        <v>Gross Membership Increase / Missionary</v>
      </c>
      <c r="D374" t="str">
        <v>yes</v>
      </c>
      <c r="E374" t="str">
        <v>Membership increase / full-time missionaries</v>
      </c>
    </row>
    <row r="375">
      <c r="A375">
        <v>1848</v>
      </c>
      <c r="B375" t="str">
        <v>stakes</v>
      </c>
      <c r="C375" t="str">
        <v>% ∆ Stakes</v>
      </c>
      <c r="D375" t="str">
        <v>yes</v>
      </c>
      <c r="E375" t="str">
        <v>(Stakes - prior-year stakes) / prior-year stakes</v>
      </c>
    </row>
    <row r="376">
      <c r="A376">
        <v>1848</v>
      </c>
      <c r="B376" t="str">
        <v>wards_branches</v>
      </c>
      <c r="C376" t="str">
        <v>% ∆ Wards + Branches</v>
      </c>
      <c r="D376" t="str">
        <v>yes</v>
      </c>
      <c r="E376" t="str">
        <v>(Wards and branches - prior-year wards and branches) / prior-year wards and branches</v>
      </c>
    </row>
    <row r="377">
      <c r="A377">
        <v>1848</v>
      </c>
      <c r="B377" t="str">
        <v>ward_branch_stake</v>
      </c>
      <c r="C377" t="str">
        <v>Ward &amp; Branch / Stake</v>
      </c>
      <c r="D377" t="str">
        <v>yes</v>
      </c>
      <c r="E377" t="str">
        <v>Wards and branches / stakes</v>
      </c>
    </row>
    <row r="378">
      <c r="A378">
        <v>1848</v>
      </c>
      <c r="B378" t="str">
        <v>wards_branches_stake_lost_since_1973</v>
      </c>
      <c r="C378" t="str">
        <v>Wards + Branches / Stake lost since 1973</v>
      </c>
      <c r="D378" t="str">
        <v>no</v>
      </c>
      <c r="E378" t="str">
        <v>(1973 wards and branches / stakes) - (current wards and branches / stakes)</v>
      </c>
    </row>
    <row r="379">
      <c r="A379">
        <v>1848</v>
      </c>
      <c r="B379" t="str">
        <v>members_ward_branch</v>
      </c>
      <c r="C379" t="str">
        <v>Members / Ward &amp; Branch</v>
      </c>
      <c r="D379" t="str">
        <v>yes</v>
      </c>
      <c r="E379" t="str">
        <v>Official membership / wards and branches</v>
      </c>
    </row>
    <row r="380">
      <c r="A380">
        <v>1848</v>
      </c>
      <c r="B380" t="str">
        <v>ward_branch_rolls_since_1980</v>
      </c>
      <c r="C380" t="str">
        <v>Ward &amp; Branch Rolls ∆ since 1980</v>
      </c>
      <c r="D380" t="str">
        <v>no</v>
      </c>
      <c r="E380" t="str">
        <v>(Current members per ward and branch) - (1980 members per ward and branch)</v>
      </c>
    </row>
    <row r="381">
      <c r="A381">
        <v>1848</v>
      </c>
      <c r="B381" t="str">
        <v>supplemental_15_y_o</v>
      </c>
      <c r="C381" t="str">
        <v>15 Y/O</v>
      </c>
      <c r="D381" t="str">
        <v>no</v>
      </c>
      <c r="E381" t="str">
        <v>round(H6+(sum(G6:G13)/8)+(sum(E14:E21)*0.0133),0)</v>
      </c>
    </row>
    <row r="382">
      <c r="A382">
        <v>1848</v>
      </c>
      <c r="B382" t="str">
        <v>supplemental_16_y_o</v>
      </c>
      <c r="C382" t="str">
        <v>16 Y/O</v>
      </c>
      <c r="D382" t="str">
        <v>no</v>
      </c>
      <c r="E382" t="str">
        <v>round(H5+(sum(G5:G12)/8)+(sum(E13:E21)*0.0133),0)</v>
      </c>
    </row>
    <row r="383">
      <c r="A383">
        <v>1848</v>
      </c>
      <c r="B383" t="str">
        <v>supplemental_17_y_o</v>
      </c>
      <c r="C383" t="str">
        <v>17 Y/O</v>
      </c>
      <c r="D383" t="str">
        <v>no</v>
      </c>
      <c r="E383" t="str">
        <v>round(H4+(sum(G4:G11)/8)+(sum(E12:E21)*0.0133),0)</v>
      </c>
    </row>
    <row r="384">
      <c r="A384">
        <v>1848</v>
      </c>
      <c r="B384" t="str">
        <v>supplemental_18_y_o</v>
      </c>
      <c r="C384" t="str">
        <v>18 Y/O</v>
      </c>
      <c r="D384" t="str">
        <v>no</v>
      </c>
      <c r="E384" t="str">
        <v>round(H3+(sum(G3:G10)/8)+(sum(E11:E21)*0.0133),0)</v>
      </c>
    </row>
    <row r="385">
      <c r="A385">
        <v>1848</v>
      </c>
      <c r="B385" t="str">
        <v>supplemental_19_y_o</v>
      </c>
      <c r="C385" t="str">
        <v>19 Y/O</v>
      </c>
      <c r="D385" t="str">
        <v>no</v>
      </c>
      <c r="E385" t="str">
        <v>round(H2+(sum(G2:G9)/8)+(sum(E10:E21)*0.0133),0)</v>
      </c>
    </row>
    <row r="386">
      <c r="A386">
        <v>1848</v>
      </c>
      <c r="B386" t="str">
        <v>supplemental_names_removed</v>
      </c>
      <c r="C386" t="str">
        <v>Names Removed</v>
      </c>
      <c r="D386" t="str">
        <v>yes</v>
      </c>
      <c r="E386" t="str">
        <v>round(B21*0.004556,0)</v>
      </c>
    </row>
    <row r="387">
      <c r="A387">
        <v>1849</v>
      </c>
      <c r="B387" t="str">
        <v>official_net_growth</v>
      </c>
      <c r="C387" t="str">
        <v>Official Net Growth</v>
      </c>
      <c r="D387" t="str">
        <v>yes</v>
      </c>
      <c r="E387" t="str">
        <v>Official membership - prior-year official membership</v>
      </c>
    </row>
    <row r="388">
      <c r="A388">
        <v>1849</v>
      </c>
      <c r="B388" t="str">
        <v>official_growth_rate</v>
      </c>
      <c r="C388" t="str">
        <v>Official Growth Rate</v>
      </c>
      <c r="D388" t="str">
        <v>yes</v>
      </c>
      <c r="E388" t="str">
        <v>Official net growth / prior-year official membership</v>
      </c>
    </row>
    <row r="389">
      <c r="A389">
        <v>1849</v>
      </c>
      <c r="B389" t="str">
        <v>yoy_net_growth</v>
      </c>
      <c r="C389" t="str">
        <v>YoY % ∆ Net Growth</v>
      </c>
      <c r="D389" t="str">
        <v>yes</v>
      </c>
      <c r="E389" t="str">
        <v>(Official net growth - prior-year net growth) / prior-year net growth</v>
      </c>
    </row>
    <row r="390">
      <c r="A390">
        <v>1849</v>
      </c>
      <c r="B390" t="str">
        <v>cor_baptisms</v>
      </c>
      <c r="C390" t="str">
        <v>CoR Baptisms</v>
      </c>
      <c r="D390" t="str">
        <v>yes</v>
      </c>
      <c r="E390" t="str">
        <v>Children of record from 8 years prior * current CoR baptism rate</v>
      </c>
    </row>
    <row r="391">
      <c r="A391">
        <v>1849</v>
      </c>
      <c r="B391" t="str">
        <v>yoy_cor</v>
      </c>
      <c r="C391" t="str">
        <v>YoY % ∆ CoR</v>
      </c>
      <c r="D391" t="str">
        <v>yes</v>
      </c>
      <c r="E391" t="str">
        <v>(Children of record - prior-year children of record) / prior-year children of record</v>
      </c>
    </row>
    <row r="392">
      <c r="A392">
        <v>1849</v>
      </c>
      <c r="B392" t="str">
        <v>cor_baptisms_as_of_net_growth</v>
      </c>
      <c r="C392" t="str">
        <v>∆ CoR Baptisms as % of Net Growth</v>
      </c>
      <c r="D392" t="str">
        <v>yes</v>
      </c>
      <c r="E392" t="str">
        <v>Children-of-record baptisms / official net growth</v>
      </c>
    </row>
    <row r="393">
      <c r="A393">
        <v>1849</v>
      </c>
      <c r="B393" t="str">
        <v>children_of_record_8_yrs_prior_baptized</v>
      </c>
      <c r="C393" t="str">
        <v>% children of record, 8 yrs prior, baptized</v>
      </c>
      <c r="D393" t="str">
        <v>yes</v>
      </c>
      <c r="E393" t="str">
        <v>Prior-year CoR baptism rate - 0.0002</v>
      </c>
    </row>
    <row r="394">
      <c r="A394">
        <v>1849</v>
      </c>
      <c r="B394" t="str">
        <v>percent_cor_from_8_years_prior_lost</v>
      </c>
      <c r="C394" t="str">
        <v>Percent CoR from 8 years prior lost</v>
      </c>
      <c r="D394" t="str">
        <v>yes</v>
      </c>
      <c r="E394" t="str">
        <v>(CoR 8 years prior - CoR baptisms) / CoR 8 years prior</v>
      </c>
    </row>
    <row r="395">
      <c r="A395">
        <v>1849</v>
      </c>
      <c r="B395" t="str">
        <v>yoy_converts</v>
      </c>
      <c r="C395" t="str">
        <v>YoY % ∆ Converts</v>
      </c>
      <c r="D395" t="str">
        <v>yes</v>
      </c>
      <c r="E395" t="str">
        <v>(Converts - prior-year converts) / prior-year converts</v>
      </c>
    </row>
    <row r="396">
      <c r="A396">
        <v>1849</v>
      </c>
      <c r="B396" t="str">
        <v>membership_increase</v>
      </c>
      <c r="C396" t="str">
        <v>Membership Increase</v>
      </c>
      <c r="D396" t="str">
        <v>yes</v>
      </c>
      <c r="E396" t="str">
        <v>Converts + children-of-record baptisms</v>
      </c>
    </row>
    <row r="397">
      <c r="A397">
        <v>1849</v>
      </c>
      <c r="B397" t="str">
        <v>attrition</v>
      </c>
      <c r="C397" t="str">
        <v>% ∆ Attrition</v>
      </c>
      <c r="D397" t="str">
        <v>no</v>
      </c>
      <c r="E397" t="str">
        <v>(Current attrition - prior-year attrition) / prior-year attrition</v>
      </c>
    </row>
    <row r="398">
      <c r="A398">
        <v>1849</v>
      </c>
      <c r="B398" t="str">
        <v>member_attrition_officially_accounted_for_death_resignation_unbaptized_8yo</v>
      </c>
      <c r="C398" t="str">
        <v>Member Attrition Officially Accounted For (Death, Resignation, Unbaptized-8yo)</v>
      </c>
      <c r="D398" t="str">
        <v>yes</v>
      </c>
      <c r="E398" t="str">
        <v>Membership increase - official net growth</v>
      </c>
    </row>
    <row r="399">
      <c r="A399">
        <v>1849</v>
      </c>
      <c r="B399" t="str">
        <v>missionaries</v>
      </c>
      <c r="C399" t="str">
        <v>% ∆ Missionaries</v>
      </c>
      <c r="D399" t="str">
        <v>yes</v>
      </c>
      <c r="E399" t="str">
        <v>(Full-time missionaries - prior-year full-time missionaries) / prior-year full-time missionaries</v>
      </c>
    </row>
    <row r="400">
      <c r="A400">
        <v>1849</v>
      </c>
      <c r="B400" t="str">
        <v>of_church_on_mission</v>
      </c>
      <c r="C400" t="str">
        <v>% of Church on Mission</v>
      </c>
      <c r="D400" t="str">
        <v>yes</v>
      </c>
      <c r="E400" t="str">
        <v>Full-time missionaries / official membership</v>
      </c>
    </row>
    <row r="401">
      <c r="A401">
        <v>1849</v>
      </c>
      <c r="B401" t="str">
        <v>conv_missionary</v>
      </c>
      <c r="C401" t="str">
        <v>% ∆ Conv / Missionary</v>
      </c>
      <c r="D401" t="str">
        <v>yes</v>
      </c>
      <c r="E401" t="str">
        <v>(Conv / Missionary - prior-year Conv / Missionary) / prior-year Conv / Missionary</v>
      </c>
    </row>
    <row r="402">
      <c r="A402">
        <v>1849</v>
      </c>
      <c r="B402" t="str">
        <v>conv_missionary_ai</v>
      </c>
      <c r="C402" t="str">
        <v>Conv / Missionary</v>
      </c>
      <c r="D402" t="str">
        <v>yes</v>
      </c>
      <c r="E402" t="str">
        <v>Converts / full-time missionaries</v>
      </c>
    </row>
    <row r="403">
      <c r="A403">
        <v>1849</v>
      </c>
      <c r="B403" t="str">
        <v>net_membership_growth_missionary</v>
      </c>
      <c r="C403" t="str">
        <v>Net Membership Growth / Missionary</v>
      </c>
      <c r="D403" t="str">
        <v>yes</v>
      </c>
      <c r="E403" t="str">
        <v>Official net growth / full-time missionaries</v>
      </c>
    </row>
    <row r="404">
      <c r="A404">
        <v>1849</v>
      </c>
      <c r="B404" t="str">
        <v>gross_membership_increase_missionary</v>
      </c>
      <c r="C404" t="str">
        <v>Gross Membership Increase / Missionary</v>
      </c>
      <c r="D404" t="str">
        <v>yes</v>
      </c>
      <c r="E404" t="str">
        <v>Membership increase / full-time missionaries</v>
      </c>
    </row>
    <row r="405">
      <c r="A405">
        <v>1849</v>
      </c>
      <c r="B405" t="str">
        <v>stakes</v>
      </c>
      <c r="C405" t="str">
        <v>% ∆ Stakes</v>
      </c>
      <c r="D405" t="str">
        <v>yes</v>
      </c>
      <c r="E405" t="str">
        <v>(Stakes - prior-year stakes) / prior-year stakes</v>
      </c>
    </row>
    <row r="406">
      <c r="A406">
        <v>1849</v>
      </c>
      <c r="B406" t="str">
        <v>wards_branches</v>
      </c>
      <c r="C406" t="str">
        <v>% ∆ Wards + Branches</v>
      </c>
      <c r="D406" t="str">
        <v>yes</v>
      </c>
      <c r="E406" t="str">
        <v>(Wards and branches - prior-year wards and branches) / prior-year wards and branches</v>
      </c>
    </row>
    <row r="407">
      <c r="A407">
        <v>1849</v>
      </c>
      <c r="B407" t="str">
        <v>ward_branch_stake</v>
      </c>
      <c r="C407" t="str">
        <v>Ward &amp; Branch / Stake</v>
      </c>
      <c r="D407" t="str">
        <v>yes</v>
      </c>
      <c r="E407" t="str">
        <v>Wards and branches / stakes</v>
      </c>
    </row>
    <row r="408">
      <c r="A408">
        <v>1849</v>
      </c>
      <c r="B408" t="str">
        <v>wards_branches_stake_lost_since_1973</v>
      </c>
      <c r="C408" t="str">
        <v>Wards + Branches / Stake lost since 1973</v>
      </c>
      <c r="D408" t="str">
        <v>no</v>
      </c>
      <c r="E408" t="str">
        <v>(1973 wards and branches / stakes) - (current wards and branches / stakes)</v>
      </c>
    </row>
    <row r="409">
      <c r="A409">
        <v>1849</v>
      </c>
      <c r="B409" t="str">
        <v>members_ward_branch</v>
      </c>
      <c r="C409" t="str">
        <v>Members / Ward &amp; Branch</v>
      </c>
      <c r="D409" t="str">
        <v>yes</v>
      </c>
      <c r="E409" t="str">
        <v>Official membership / wards and branches</v>
      </c>
    </row>
    <row r="410">
      <c r="A410">
        <v>1849</v>
      </c>
      <c r="B410" t="str">
        <v>ward_branch_rolls_since_1980</v>
      </c>
      <c r="C410" t="str">
        <v>Ward &amp; Branch Rolls ∆ since 1980</v>
      </c>
      <c r="D410" t="str">
        <v>no</v>
      </c>
      <c r="E410" t="str">
        <v>(Current members per ward and branch) - (1980 members per ward and branch)</v>
      </c>
    </row>
    <row r="411">
      <c r="A411">
        <v>1850</v>
      </c>
      <c r="B411" t="str">
        <v>official_net_growth</v>
      </c>
      <c r="C411" t="str">
        <v>Official Net Growth</v>
      </c>
      <c r="D411" t="str">
        <v>yes</v>
      </c>
      <c r="E411" t="str">
        <v>Official membership - prior-year official membership</v>
      </c>
    </row>
    <row r="412">
      <c r="A412">
        <v>1850</v>
      </c>
      <c r="B412" t="str">
        <v>official_growth_rate</v>
      </c>
      <c r="C412" t="str">
        <v>Official Growth Rate</v>
      </c>
      <c r="D412" t="str">
        <v>yes</v>
      </c>
      <c r="E412" t="str">
        <v>Official net growth / prior-year official membership</v>
      </c>
    </row>
    <row r="413">
      <c r="A413">
        <v>1850</v>
      </c>
      <c r="B413" t="str">
        <v>yoy_net_growth</v>
      </c>
      <c r="C413" t="str">
        <v>YoY % ∆ Net Growth</v>
      </c>
      <c r="D413" t="str">
        <v>yes</v>
      </c>
      <c r="E413" t="str">
        <v>(Official net growth - prior-year net growth) / prior-year net growth</v>
      </c>
    </row>
    <row r="414">
      <c r="A414">
        <v>1850</v>
      </c>
      <c r="B414" t="str">
        <v>cor_baptisms</v>
      </c>
      <c r="C414" t="str">
        <v>CoR Baptisms</v>
      </c>
      <c r="D414" t="str">
        <v>yes</v>
      </c>
      <c r="E414" t="str">
        <v>Children of record from 8 years prior * current CoR baptism rate</v>
      </c>
    </row>
    <row r="415">
      <c r="A415">
        <v>1850</v>
      </c>
      <c r="B415" t="str">
        <v>yoy_cor</v>
      </c>
      <c r="C415" t="str">
        <v>YoY % ∆ CoR</v>
      </c>
      <c r="D415" t="str">
        <v>yes</v>
      </c>
      <c r="E415" t="str">
        <v>(Children of record - prior-year children of record) / prior-year children of record</v>
      </c>
    </row>
    <row r="416">
      <c r="A416">
        <v>1850</v>
      </c>
      <c r="B416" t="str">
        <v>cor_baptisms_as_of_net_growth</v>
      </c>
      <c r="C416" t="str">
        <v>∆ CoR Baptisms as % of Net Growth</v>
      </c>
      <c r="D416" t="str">
        <v>yes</v>
      </c>
      <c r="E416" t="str">
        <v>Children-of-record baptisms / official net growth</v>
      </c>
    </row>
    <row r="417">
      <c r="A417">
        <v>1850</v>
      </c>
      <c r="B417" t="str">
        <v>children_of_record_8_yrs_prior_baptized</v>
      </c>
      <c r="C417" t="str">
        <v>% children of record, 8 yrs prior, baptized</v>
      </c>
      <c r="D417" t="str">
        <v>yes</v>
      </c>
      <c r="E417" t="str">
        <v>Prior-year CoR baptism rate - 0.0002</v>
      </c>
    </row>
    <row r="418">
      <c r="A418">
        <v>1850</v>
      </c>
      <c r="B418" t="str">
        <v>percent_cor_from_8_years_prior_lost</v>
      </c>
      <c r="C418" t="str">
        <v>Percent CoR from 8 years prior lost</v>
      </c>
      <c r="D418" t="str">
        <v>yes</v>
      </c>
      <c r="E418" t="str">
        <v>(CoR 8 years prior - CoR baptisms) / CoR 8 years prior</v>
      </c>
    </row>
    <row r="419">
      <c r="A419">
        <v>1850</v>
      </c>
      <c r="B419" t="str">
        <v>yoy_converts</v>
      </c>
      <c r="C419" t="str">
        <v>YoY % ∆ Converts</v>
      </c>
      <c r="D419" t="str">
        <v>yes</v>
      </c>
      <c r="E419" t="str">
        <v>(Converts - prior-year converts) / prior-year converts</v>
      </c>
    </row>
    <row r="420">
      <c r="A420">
        <v>1850</v>
      </c>
      <c r="B420" t="str">
        <v>membership_increase</v>
      </c>
      <c r="C420" t="str">
        <v>Membership Increase</v>
      </c>
      <c r="D420" t="str">
        <v>yes</v>
      </c>
      <c r="E420" t="str">
        <v>Converts + children-of-record baptisms</v>
      </c>
    </row>
    <row r="421">
      <c r="A421">
        <v>1850</v>
      </c>
      <c r="B421" t="str">
        <v>attrition</v>
      </c>
      <c r="C421" t="str">
        <v>% ∆ Attrition</v>
      </c>
      <c r="D421" t="str">
        <v>no</v>
      </c>
      <c r="E421" t="str">
        <v>(Current attrition - prior-year attrition) / prior-year attrition</v>
      </c>
    </row>
    <row r="422">
      <c r="A422">
        <v>1850</v>
      </c>
      <c r="B422" t="str">
        <v>member_attrition_officially_accounted_for_death_resignation_unbaptized_8yo</v>
      </c>
      <c r="C422" t="str">
        <v>Member Attrition Officially Accounted For (Death, Resignation, Unbaptized-8yo)</v>
      </c>
      <c r="D422" t="str">
        <v>yes</v>
      </c>
      <c r="E422" t="str">
        <v>Membership increase - official net growth</v>
      </c>
    </row>
    <row r="423">
      <c r="A423">
        <v>1850</v>
      </c>
      <c r="B423" t="str">
        <v>missionaries</v>
      </c>
      <c r="C423" t="str">
        <v>% ∆ Missionaries</v>
      </c>
      <c r="D423" t="str">
        <v>yes</v>
      </c>
      <c r="E423" t="str">
        <v>(Full-time missionaries - prior-year full-time missionaries) / prior-year full-time missionaries</v>
      </c>
    </row>
    <row r="424">
      <c r="A424">
        <v>1850</v>
      </c>
      <c r="B424" t="str">
        <v>of_church_on_mission</v>
      </c>
      <c r="C424" t="str">
        <v>% of Church on Mission</v>
      </c>
      <c r="D424" t="str">
        <v>yes</v>
      </c>
      <c r="E424" t="str">
        <v>Full-time missionaries / official membership</v>
      </c>
    </row>
    <row r="425">
      <c r="A425">
        <v>1850</v>
      </c>
      <c r="B425" t="str">
        <v>conv_missionary</v>
      </c>
      <c r="C425" t="str">
        <v>% ∆ Conv / Missionary</v>
      </c>
      <c r="D425" t="str">
        <v>yes</v>
      </c>
      <c r="E425" t="str">
        <v>(Conv / Missionary - prior-year Conv / Missionary) / prior-year Conv / Missionary</v>
      </c>
    </row>
    <row r="426">
      <c r="A426">
        <v>1850</v>
      </c>
      <c r="B426" t="str">
        <v>conv_missionary_ai</v>
      </c>
      <c r="C426" t="str">
        <v>Conv / Missionary</v>
      </c>
      <c r="D426" t="str">
        <v>yes</v>
      </c>
      <c r="E426" t="str">
        <v>Converts / full-time missionaries</v>
      </c>
    </row>
    <row r="427">
      <c r="A427">
        <v>1850</v>
      </c>
      <c r="B427" t="str">
        <v>net_membership_growth_missionary</v>
      </c>
      <c r="C427" t="str">
        <v>Net Membership Growth / Missionary</v>
      </c>
      <c r="D427" t="str">
        <v>yes</v>
      </c>
      <c r="E427" t="str">
        <v>Official net growth / full-time missionaries</v>
      </c>
    </row>
    <row r="428">
      <c r="A428">
        <v>1850</v>
      </c>
      <c r="B428" t="str">
        <v>gross_membership_increase_missionary</v>
      </c>
      <c r="C428" t="str">
        <v>Gross Membership Increase / Missionary</v>
      </c>
      <c r="D428" t="str">
        <v>yes</v>
      </c>
      <c r="E428" t="str">
        <v>Membership increase / full-time missionaries</v>
      </c>
    </row>
    <row r="429">
      <c r="A429">
        <v>1850</v>
      </c>
      <c r="B429" t="str">
        <v>stakes</v>
      </c>
      <c r="C429" t="str">
        <v>% ∆ Stakes</v>
      </c>
      <c r="D429" t="str">
        <v>yes</v>
      </c>
      <c r="E429" t="str">
        <v>(Stakes - prior-year stakes) / prior-year stakes</v>
      </c>
    </row>
    <row r="430">
      <c r="A430">
        <v>1850</v>
      </c>
      <c r="B430" t="str">
        <v>wards_branches</v>
      </c>
      <c r="C430" t="str">
        <v>% ∆ Wards + Branches</v>
      </c>
      <c r="D430" t="str">
        <v>yes</v>
      </c>
      <c r="E430" t="str">
        <v>(Wards and branches - prior-year wards and branches) / prior-year wards and branches</v>
      </c>
    </row>
    <row r="431">
      <c r="A431">
        <v>1850</v>
      </c>
      <c r="B431" t="str">
        <v>ward_branch_stake</v>
      </c>
      <c r="C431" t="str">
        <v>Ward &amp; Branch / Stake</v>
      </c>
      <c r="D431" t="str">
        <v>yes</v>
      </c>
      <c r="E431" t="str">
        <v>Wards and branches / stakes</v>
      </c>
    </row>
    <row r="432">
      <c r="A432">
        <v>1850</v>
      </c>
      <c r="B432" t="str">
        <v>wards_branches_stake_lost_since_1973</v>
      </c>
      <c r="C432" t="str">
        <v>Wards + Branches / Stake lost since 1973</v>
      </c>
      <c r="D432" t="str">
        <v>no</v>
      </c>
      <c r="E432" t="str">
        <v>(1973 wards and branches / stakes) - (current wards and branches / stakes)</v>
      </c>
    </row>
    <row r="433">
      <c r="A433">
        <v>1850</v>
      </c>
      <c r="B433" t="str">
        <v>members_ward_branch</v>
      </c>
      <c r="C433" t="str">
        <v>Members / Ward &amp; Branch</v>
      </c>
      <c r="D433" t="str">
        <v>yes</v>
      </c>
      <c r="E433" t="str">
        <v>Official membership / wards and branches</v>
      </c>
    </row>
    <row r="434">
      <c r="A434">
        <v>1850</v>
      </c>
      <c r="B434" t="str">
        <v>ward_branch_rolls_since_1980</v>
      </c>
      <c r="C434" t="str">
        <v>Ward &amp; Branch Rolls ∆ since 1980</v>
      </c>
      <c r="D434" t="str">
        <v>no</v>
      </c>
      <c r="E434" t="str">
        <v>(Current members per ward and branch) - (1980 members per ward and branch)</v>
      </c>
    </row>
    <row r="435">
      <c r="A435">
        <v>1851</v>
      </c>
      <c r="B435" t="str">
        <v>official_net_growth</v>
      </c>
      <c r="C435" t="str">
        <v>Official Net Growth</v>
      </c>
      <c r="D435" t="str">
        <v>yes</v>
      </c>
      <c r="E435" t="str">
        <v>Official membership - prior-year official membership</v>
      </c>
    </row>
    <row r="436">
      <c r="A436">
        <v>1851</v>
      </c>
      <c r="B436" t="str">
        <v>official_growth_rate</v>
      </c>
      <c r="C436" t="str">
        <v>Official Growth Rate</v>
      </c>
      <c r="D436" t="str">
        <v>yes</v>
      </c>
      <c r="E436" t="str">
        <v>Official net growth / prior-year official membership</v>
      </c>
    </row>
    <row r="437">
      <c r="A437">
        <v>1851</v>
      </c>
      <c r="B437" t="str">
        <v>yoy_net_growth</v>
      </c>
      <c r="C437" t="str">
        <v>YoY % ∆ Net Growth</v>
      </c>
      <c r="D437" t="str">
        <v>yes</v>
      </c>
      <c r="E437" t="str">
        <v>(Official net growth - prior-year net growth) / prior-year net growth</v>
      </c>
    </row>
    <row r="438">
      <c r="A438">
        <v>1851</v>
      </c>
      <c r="B438" t="str">
        <v>cor_baptisms</v>
      </c>
      <c r="C438" t="str">
        <v>CoR Baptisms</v>
      </c>
      <c r="D438" t="str">
        <v>yes</v>
      </c>
      <c r="E438" t="str">
        <v>Children of record from 8 years prior * current CoR baptism rate</v>
      </c>
    </row>
    <row r="439">
      <c r="A439">
        <v>1851</v>
      </c>
      <c r="B439" t="str">
        <v>yoy_cor</v>
      </c>
      <c r="C439" t="str">
        <v>YoY % ∆ CoR</v>
      </c>
      <c r="D439" t="str">
        <v>yes</v>
      </c>
      <c r="E439" t="str">
        <v>(Children of record - prior-year children of record) / prior-year children of record</v>
      </c>
    </row>
    <row r="440">
      <c r="A440">
        <v>1851</v>
      </c>
      <c r="B440" t="str">
        <v>cor_baptisms_as_of_net_growth</v>
      </c>
      <c r="C440" t="str">
        <v>∆ CoR Baptisms as % of Net Growth</v>
      </c>
      <c r="D440" t="str">
        <v>yes</v>
      </c>
      <c r="E440" t="str">
        <v>Children-of-record baptisms / official net growth</v>
      </c>
    </row>
    <row r="441">
      <c r="A441">
        <v>1851</v>
      </c>
      <c r="B441" t="str">
        <v>children_of_record_8_yrs_prior_baptized</v>
      </c>
      <c r="C441" t="str">
        <v>% children of record, 8 yrs prior, baptized</v>
      </c>
      <c r="D441" t="str">
        <v>yes</v>
      </c>
      <c r="E441" t="str">
        <v>Prior-year CoR baptism rate - 0.0002</v>
      </c>
    </row>
    <row r="442">
      <c r="A442">
        <v>1851</v>
      </c>
      <c r="B442" t="str">
        <v>percent_cor_from_8_years_prior_lost</v>
      </c>
      <c r="C442" t="str">
        <v>Percent CoR from 8 years prior lost</v>
      </c>
      <c r="D442" t="str">
        <v>yes</v>
      </c>
      <c r="E442" t="str">
        <v>(CoR 8 years prior - CoR baptisms) / CoR 8 years prior</v>
      </c>
    </row>
    <row r="443">
      <c r="A443">
        <v>1851</v>
      </c>
      <c r="B443" t="str">
        <v>yoy_converts</v>
      </c>
      <c r="C443" t="str">
        <v>YoY % ∆ Converts</v>
      </c>
      <c r="D443" t="str">
        <v>yes</v>
      </c>
      <c r="E443" t="str">
        <v>(Converts - prior-year converts) / prior-year converts</v>
      </c>
    </row>
    <row r="444">
      <c r="A444">
        <v>1851</v>
      </c>
      <c r="B444" t="str">
        <v>membership_increase</v>
      </c>
      <c r="C444" t="str">
        <v>Membership Increase</v>
      </c>
      <c r="D444" t="str">
        <v>yes</v>
      </c>
      <c r="E444" t="str">
        <v>Converts + children-of-record baptisms</v>
      </c>
    </row>
    <row r="445">
      <c r="A445">
        <v>1851</v>
      </c>
      <c r="B445" t="str">
        <v>attrition</v>
      </c>
      <c r="C445" t="str">
        <v>% ∆ Attrition</v>
      </c>
      <c r="D445" t="str">
        <v>no</v>
      </c>
      <c r="E445" t="str">
        <v>(Current attrition - prior-year attrition) / prior-year attrition</v>
      </c>
    </row>
    <row r="446">
      <c r="A446">
        <v>1851</v>
      </c>
      <c r="B446" t="str">
        <v>member_attrition_officially_accounted_for_death_resignation_unbaptized_8yo</v>
      </c>
      <c r="C446" t="str">
        <v>Member Attrition Officially Accounted For (Death, Resignation, Unbaptized-8yo)</v>
      </c>
      <c r="D446" t="str">
        <v>yes</v>
      </c>
      <c r="E446" t="str">
        <v>Membership increase - official net growth</v>
      </c>
    </row>
    <row r="447">
      <c r="A447">
        <v>1851</v>
      </c>
      <c r="B447" t="str">
        <v>missionaries</v>
      </c>
      <c r="C447" t="str">
        <v>% ∆ Missionaries</v>
      </c>
      <c r="D447" t="str">
        <v>yes</v>
      </c>
      <c r="E447" t="str">
        <v>(Full-time missionaries - prior-year full-time missionaries) / prior-year full-time missionaries</v>
      </c>
    </row>
    <row r="448">
      <c r="A448">
        <v>1851</v>
      </c>
      <c r="B448" t="str">
        <v>of_church_on_mission</v>
      </c>
      <c r="C448" t="str">
        <v>% of Church on Mission</v>
      </c>
      <c r="D448" t="str">
        <v>yes</v>
      </c>
      <c r="E448" t="str">
        <v>Full-time missionaries / official membership</v>
      </c>
    </row>
    <row r="449">
      <c r="A449">
        <v>1851</v>
      </c>
      <c r="B449" t="str">
        <v>conv_missionary</v>
      </c>
      <c r="C449" t="str">
        <v>% ∆ Conv / Missionary</v>
      </c>
      <c r="D449" t="str">
        <v>yes</v>
      </c>
      <c r="E449" t="str">
        <v>(Conv / Missionary - prior-year Conv / Missionary) / prior-year Conv / Missionary</v>
      </c>
    </row>
    <row r="450">
      <c r="A450">
        <v>1851</v>
      </c>
      <c r="B450" t="str">
        <v>conv_missionary_ai</v>
      </c>
      <c r="C450" t="str">
        <v>Conv / Missionary</v>
      </c>
      <c r="D450" t="str">
        <v>yes</v>
      </c>
      <c r="E450" t="str">
        <v>Converts / full-time missionaries</v>
      </c>
    </row>
    <row r="451">
      <c r="A451">
        <v>1851</v>
      </c>
      <c r="B451" t="str">
        <v>net_membership_growth_missionary</v>
      </c>
      <c r="C451" t="str">
        <v>Net Membership Growth / Missionary</v>
      </c>
      <c r="D451" t="str">
        <v>yes</v>
      </c>
      <c r="E451" t="str">
        <v>Official net growth / full-time missionaries</v>
      </c>
    </row>
    <row r="452">
      <c r="A452">
        <v>1851</v>
      </c>
      <c r="B452" t="str">
        <v>gross_membership_increase_missionary</v>
      </c>
      <c r="C452" t="str">
        <v>Gross Membership Increase / Missionary</v>
      </c>
      <c r="D452" t="str">
        <v>yes</v>
      </c>
      <c r="E452" t="str">
        <v>Membership increase / full-time missionaries</v>
      </c>
    </row>
    <row r="453">
      <c r="A453">
        <v>1851</v>
      </c>
      <c r="B453" t="str">
        <v>stakes</v>
      </c>
      <c r="C453" t="str">
        <v>% ∆ Stakes</v>
      </c>
      <c r="D453" t="str">
        <v>yes</v>
      </c>
      <c r="E453" t="str">
        <v>(Stakes - prior-year stakes) / prior-year stakes</v>
      </c>
    </row>
    <row r="454">
      <c r="A454">
        <v>1851</v>
      </c>
      <c r="B454" t="str">
        <v>wards_branches</v>
      </c>
      <c r="C454" t="str">
        <v>% ∆ Wards + Branches</v>
      </c>
      <c r="D454" t="str">
        <v>yes</v>
      </c>
      <c r="E454" t="str">
        <v>(Wards and branches - prior-year wards and branches) / prior-year wards and branches</v>
      </c>
    </row>
    <row r="455">
      <c r="A455">
        <v>1851</v>
      </c>
      <c r="B455" t="str">
        <v>ward_branch_stake</v>
      </c>
      <c r="C455" t="str">
        <v>Ward &amp; Branch / Stake</v>
      </c>
      <c r="D455" t="str">
        <v>yes</v>
      </c>
      <c r="E455" t="str">
        <v>Wards and branches / stakes</v>
      </c>
    </row>
    <row r="456">
      <c r="A456">
        <v>1851</v>
      </c>
      <c r="B456" t="str">
        <v>wards_branches_stake_lost_since_1973</v>
      </c>
      <c r="C456" t="str">
        <v>Wards + Branches / Stake lost since 1973</v>
      </c>
      <c r="D456" t="str">
        <v>no</v>
      </c>
      <c r="E456" t="str">
        <v>(1973 wards and branches / stakes) - (current wards and branches / stakes)</v>
      </c>
    </row>
    <row r="457">
      <c r="A457">
        <v>1851</v>
      </c>
      <c r="B457" t="str">
        <v>members_ward_branch</v>
      </c>
      <c r="C457" t="str">
        <v>Members / Ward &amp; Branch</v>
      </c>
      <c r="D457" t="str">
        <v>yes</v>
      </c>
      <c r="E457" t="str">
        <v>Official membership / wards and branches</v>
      </c>
    </row>
    <row r="458">
      <c r="A458">
        <v>1851</v>
      </c>
      <c r="B458" t="str">
        <v>ward_branch_rolls_since_1980</v>
      </c>
      <c r="C458" t="str">
        <v>Ward &amp; Branch Rolls ∆ since 1980</v>
      </c>
      <c r="D458" t="str">
        <v>no</v>
      </c>
      <c r="E458" t="str">
        <v>(Current members per ward and branch) - (1980 members per ward and branch)</v>
      </c>
    </row>
    <row r="459">
      <c r="A459">
        <v>1851</v>
      </c>
      <c r="B459" t="str">
        <v>supplemental_mormon_life_expectancy</v>
      </c>
      <c r="C459" t="str">
        <v>Mormon Life Expectancy</v>
      </c>
      <c r="D459" t="str">
        <v>no</v>
      </c>
      <c r="E459" t="str">
        <v>round($K$23+((A24-$A$23)*($K$33-$K$23)/($A$33-$A$23)),1)</v>
      </c>
    </row>
    <row r="460">
      <c r="A460">
        <v>1851</v>
      </c>
      <c r="B460" t="str">
        <v>supplemental_children_per_woman</v>
      </c>
      <c r="C460" t="str">
        <v>Children per Woman</v>
      </c>
      <c r="D460" t="str">
        <v>no</v>
      </c>
      <c r="E460" t="str">
        <v>$M$23+((A24-$A$23)*($M$33-$M$23)/($A$33-$A$23))</v>
      </c>
    </row>
    <row r="461">
      <c r="A461">
        <v>1851</v>
      </c>
      <c r="B461" t="str">
        <v>supplemental_female_male_ratio</v>
      </c>
      <c r="C461" t="str">
        <v>Female/Male Ratio</v>
      </c>
      <c r="D461" t="str">
        <v>no</v>
      </c>
      <c r="E461" t="str">
        <v>round($N$23+((A24-$A$23)*($N$33-$N$23)/($A$33-$A$23)),4)</v>
      </c>
    </row>
    <row r="462">
      <c r="A462">
        <v>1852</v>
      </c>
      <c r="B462" t="str">
        <v>official_net_growth</v>
      </c>
      <c r="C462" t="str">
        <v>Official Net Growth</v>
      </c>
      <c r="D462" t="str">
        <v>yes</v>
      </c>
      <c r="E462" t="str">
        <v>Official membership - prior-year official membership</v>
      </c>
    </row>
    <row r="463">
      <c r="A463">
        <v>1852</v>
      </c>
      <c r="B463" t="str">
        <v>official_growth_rate</v>
      </c>
      <c r="C463" t="str">
        <v>Official Growth Rate</v>
      </c>
      <c r="D463" t="str">
        <v>yes</v>
      </c>
      <c r="E463" t="str">
        <v>Official net growth / prior-year official membership</v>
      </c>
    </row>
    <row r="464">
      <c r="A464">
        <v>1852</v>
      </c>
      <c r="B464" t="str">
        <v>yoy_net_growth</v>
      </c>
      <c r="C464" t="str">
        <v>YoY % ∆ Net Growth</v>
      </c>
      <c r="D464" t="str">
        <v>yes</v>
      </c>
      <c r="E464" t="str">
        <v>(Official net growth - prior-year net growth) / prior-year net growth</v>
      </c>
    </row>
    <row r="465">
      <c r="A465">
        <v>1852</v>
      </c>
      <c r="B465" t="str">
        <v>cor_baptisms</v>
      </c>
      <c r="C465" t="str">
        <v>CoR Baptisms</v>
      </c>
      <c r="D465" t="str">
        <v>yes</v>
      </c>
      <c r="E465" t="str">
        <v>Children of record from 8 years prior * current CoR baptism rate</v>
      </c>
    </row>
    <row r="466">
      <c r="A466">
        <v>1852</v>
      </c>
      <c r="B466" t="str">
        <v>yoy_cor</v>
      </c>
      <c r="C466" t="str">
        <v>YoY % ∆ CoR</v>
      </c>
      <c r="D466" t="str">
        <v>yes</v>
      </c>
      <c r="E466" t="str">
        <v>(Children of record - prior-year children of record) / prior-year children of record</v>
      </c>
    </row>
    <row r="467">
      <c r="A467">
        <v>1852</v>
      </c>
      <c r="B467" t="str">
        <v>cor_baptisms_as_of_net_growth</v>
      </c>
      <c r="C467" t="str">
        <v>∆ CoR Baptisms as % of Net Growth</v>
      </c>
      <c r="D467" t="str">
        <v>yes</v>
      </c>
      <c r="E467" t="str">
        <v>Children-of-record baptisms / official net growth</v>
      </c>
    </row>
    <row r="468">
      <c r="A468">
        <v>1852</v>
      </c>
      <c r="B468" t="str">
        <v>children_of_record_8_yrs_prior_baptized</v>
      </c>
      <c r="C468" t="str">
        <v>% children of record, 8 yrs prior, baptized</v>
      </c>
      <c r="D468" t="str">
        <v>yes</v>
      </c>
      <c r="E468" t="str">
        <v>Prior-year CoR baptism rate - 0.0002</v>
      </c>
    </row>
    <row r="469">
      <c r="A469">
        <v>1852</v>
      </c>
      <c r="B469" t="str">
        <v>percent_cor_from_8_years_prior_lost</v>
      </c>
      <c r="C469" t="str">
        <v>Percent CoR from 8 years prior lost</v>
      </c>
      <c r="D469" t="str">
        <v>yes</v>
      </c>
      <c r="E469" t="str">
        <v>(CoR 8 years prior - CoR baptisms) / CoR 8 years prior</v>
      </c>
    </row>
    <row r="470">
      <c r="A470">
        <v>1852</v>
      </c>
      <c r="B470" t="str">
        <v>yoy_converts</v>
      </c>
      <c r="C470" t="str">
        <v>YoY % ∆ Converts</v>
      </c>
      <c r="D470" t="str">
        <v>yes</v>
      </c>
      <c r="E470" t="str">
        <v>(Converts - prior-year converts) / prior-year converts</v>
      </c>
    </row>
    <row r="471">
      <c r="A471">
        <v>1852</v>
      </c>
      <c r="B471" t="str">
        <v>membership_increase</v>
      </c>
      <c r="C471" t="str">
        <v>Membership Increase</v>
      </c>
      <c r="D471" t="str">
        <v>yes</v>
      </c>
      <c r="E471" t="str">
        <v>Converts + children-of-record baptisms</v>
      </c>
    </row>
    <row r="472">
      <c r="A472">
        <v>1852</v>
      </c>
      <c r="B472" t="str">
        <v>attrition</v>
      </c>
      <c r="C472" t="str">
        <v>% ∆ Attrition</v>
      </c>
      <c r="D472" t="str">
        <v>no</v>
      </c>
      <c r="E472" t="str">
        <v>(Current attrition - prior-year attrition) / prior-year attrition</v>
      </c>
    </row>
    <row r="473">
      <c r="A473">
        <v>1852</v>
      </c>
      <c r="B473" t="str">
        <v>member_attrition_officially_accounted_for_death_resignation_unbaptized_8yo</v>
      </c>
      <c r="C473" t="str">
        <v>Member Attrition Officially Accounted For (Death, Resignation, Unbaptized-8yo)</v>
      </c>
      <c r="D473" t="str">
        <v>yes</v>
      </c>
      <c r="E473" t="str">
        <v>Membership increase - official net growth</v>
      </c>
    </row>
    <row r="474">
      <c r="A474">
        <v>1852</v>
      </c>
      <c r="B474" t="str">
        <v>missionaries</v>
      </c>
      <c r="C474" t="str">
        <v>% ∆ Missionaries</v>
      </c>
      <c r="D474" t="str">
        <v>yes</v>
      </c>
      <c r="E474" t="str">
        <v>(Full-time missionaries - prior-year full-time missionaries) / prior-year full-time missionaries</v>
      </c>
    </row>
    <row r="475">
      <c r="A475">
        <v>1852</v>
      </c>
      <c r="B475" t="str">
        <v>of_church_on_mission</v>
      </c>
      <c r="C475" t="str">
        <v>% of Church on Mission</v>
      </c>
      <c r="D475" t="str">
        <v>yes</v>
      </c>
      <c r="E475" t="str">
        <v>Full-time missionaries / official membership</v>
      </c>
    </row>
    <row r="476">
      <c r="A476">
        <v>1852</v>
      </c>
      <c r="B476" t="str">
        <v>conv_missionary</v>
      </c>
      <c r="C476" t="str">
        <v>% ∆ Conv / Missionary</v>
      </c>
      <c r="D476" t="str">
        <v>yes</v>
      </c>
      <c r="E476" t="str">
        <v>(Conv / Missionary - prior-year Conv / Missionary) / prior-year Conv / Missionary</v>
      </c>
    </row>
    <row r="477">
      <c r="A477">
        <v>1852</v>
      </c>
      <c r="B477" t="str">
        <v>conv_missionary_ai</v>
      </c>
      <c r="C477" t="str">
        <v>Conv / Missionary</v>
      </c>
      <c r="D477" t="str">
        <v>yes</v>
      </c>
      <c r="E477" t="str">
        <v>Converts / full-time missionaries</v>
      </c>
    </row>
    <row r="478">
      <c r="A478">
        <v>1852</v>
      </c>
      <c r="B478" t="str">
        <v>net_membership_growth_missionary</v>
      </c>
      <c r="C478" t="str">
        <v>Net Membership Growth / Missionary</v>
      </c>
      <c r="D478" t="str">
        <v>yes</v>
      </c>
      <c r="E478" t="str">
        <v>Official net growth / full-time missionaries</v>
      </c>
    </row>
    <row r="479">
      <c r="A479">
        <v>1852</v>
      </c>
      <c r="B479" t="str">
        <v>gross_membership_increase_missionary</v>
      </c>
      <c r="C479" t="str">
        <v>Gross Membership Increase / Missionary</v>
      </c>
      <c r="D479" t="str">
        <v>yes</v>
      </c>
      <c r="E479" t="str">
        <v>Membership increase / full-time missionaries</v>
      </c>
    </row>
    <row r="480">
      <c r="A480">
        <v>1852</v>
      </c>
      <c r="B480" t="str">
        <v>stakes</v>
      </c>
      <c r="C480" t="str">
        <v>% ∆ Stakes</v>
      </c>
      <c r="D480" t="str">
        <v>yes</v>
      </c>
      <c r="E480" t="str">
        <v>(Stakes - prior-year stakes) / prior-year stakes</v>
      </c>
    </row>
    <row r="481">
      <c r="A481">
        <v>1852</v>
      </c>
      <c r="B481" t="str">
        <v>wards_branches</v>
      </c>
      <c r="C481" t="str">
        <v>% ∆ Wards + Branches</v>
      </c>
      <c r="D481" t="str">
        <v>yes</v>
      </c>
      <c r="E481" t="str">
        <v>(Wards and branches - prior-year wards and branches) / prior-year wards and branches</v>
      </c>
    </row>
    <row r="482">
      <c r="A482">
        <v>1852</v>
      </c>
      <c r="B482" t="str">
        <v>ward_branch_stake</v>
      </c>
      <c r="C482" t="str">
        <v>Ward &amp; Branch / Stake</v>
      </c>
      <c r="D482" t="str">
        <v>yes</v>
      </c>
      <c r="E482" t="str">
        <v>Wards and branches / stakes</v>
      </c>
    </row>
    <row r="483">
      <c r="A483">
        <v>1852</v>
      </c>
      <c r="B483" t="str">
        <v>wards_branches_stake_lost_since_1973</v>
      </c>
      <c r="C483" t="str">
        <v>Wards + Branches / Stake lost since 1973</v>
      </c>
      <c r="D483" t="str">
        <v>no</v>
      </c>
      <c r="E483" t="str">
        <v>(1973 wards and branches / stakes) - (current wards and branches / stakes)</v>
      </c>
    </row>
    <row r="484">
      <c r="A484">
        <v>1852</v>
      </c>
      <c r="B484" t="str">
        <v>members_ward_branch</v>
      </c>
      <c r="C484" t="str">
        <v>Members / Ward &amp; Branch</v>
      </c>
      <c r="D484" t="str">
        <v>yes</v>
      </c>
      <c r="E484" t="str">
        <v>Official membership / wards and branches</v>
      </c>
    </row>
    <row r="485">
      <c r="A485">
        <v>1852</v>
      </c>
      <c r="B485" t="str">
        <v>ward_branch_rolls_since_1980</v>
      </c>
      <c r="C485" t="str">
        <v>Ward &amp; Branch Rolls ∆ since 1980</v>
      </c>
      <c r="D485" t="str">
        <v>no</v>
      </c>
      <c r="E485" t="str">
        <v>(Current members per ward and branch) - (1980 members per ward and branch)</v>
      </c>
    </row>
    <row r="486">
      <c r="A486">
        <v>1853</v>
      </c>
      <c r="B486" t="str">
        <v>official_net_growth</v>
      </c>
      <c r="C486" t="str">
        <v>Official Net Growth</v>
      </c>
      <c r="D486" t="str">
        <v>yes</v>
      </c>
      <c r="E486" t="str">
        <v>Official membership - prior-year official membership</v>
      </c>
    </row>
    <row r="487">
      <c r="A487">
        <v>1853</v>
      </c>
      <c r="B487" t="str">
        <v>official_growth_rate</v>
      </c>
      <c r="C487" t="str">
        <v>Official Growth Rate</v>
      </c>
      <c r="D487" t="str">
        <v>yes</v>
      </c>
      <c r="E487" t="str">
        <v>Official net growth / prior-year official membership</v>
      </c>
    </row>
    <row r="488">
      <c r="A488">
        <v>1853</v>
      </c>
      <c r="B488" t="str">
        <v>yoy_net_growth</v>
      </c>
      <c r="C488" t="str">
        <v>YoY % ∆ Net Growth</v>
      </c>
      <c r="D488" t="str">
        <v>yes</v>
      </c>
      <c r="E488" t="str">
        <v>(Official net growth - prior-year net growth) / prior-year net growth</v>
      </c>
    </row>
    <row r="489">
      <c r="A489">
        <v>1853</v>
      </c>
      <c r="B489" t="str">
        <v>cor_baptisms</v>
      </c>
      <c r="C489" t="str">
        <v>CoR Baptisms</v>
      </c>
      <c r="D489" t="str">
        <v>yes</v>
      </c>
      <c r="E489" t="str">
        <v>Children of record from 8 years prior * current CoR baptism rate</v>
      </c>
    </row>
    <row r="490">
      <c r="A490">
        <v>1853</v>
      </c>
      <c r="B490" t="str">
        <v>yoy_cor</v>
      </c>
      <c r="C490" t="str">
        <v>YoY % ∆ CoR</v>
      </c>
      <c r="D490" t="str">
        <v>yes</v>
      </c>
      <c r="E490" t="str">
        <v>(Children of record - prior-year children of record) / prior-year children of record</v>
      </c>
    </row>
    <row r="491">
      <c r="A491">
        <v>1853</v>
      </c>
      <c r="B491" t="str">
        <v>cor_baptisms_as_of_net_growth</v>
      </c>
      <c r="C491" t="str">
        <v>∆ CoR Baptisms as % of Net Growth</v>
      </c>
      <c r="D491" t="str">
        <v>yes</v>
      </c>
      <c r="E491" t="str">
        <v>Children-of-record baptisms / official net growth</v>
      </c>
    </row>
    <row r="492">
      <c r="A492">
        <v>1853</v>
      </c>
      <c r="B492" t="str">
        <v>children_of_record_8_yrs_prior_baptized</v>
      </c>
      <c r="C492" t="str">
        <v>% children of record, 8 yrs prior, baptized</v>
      </c>
      <c r="D492" t="str">
        <v>yes</v>
      </c>
      <c r="E492" t="str">
        <v>Prior-year CoR baptism rate - 0.0002</v>
      </c>
    </row>
    <row r="493">
      <c r="A493">
        <v>1853</v>
      </c>
      <c r="B493" t="str">
        <v>percent_cor_from_8_years_prior_lost</v>
      </c>
      <c r="C493" t="str">
        <v>Percent CoR from 8 years prior lost</v>
      </c>
      <c r="D493" t="str">
        <v>yes</v>
      </c>
      <c r="E493" t="str">
        <v>(CoR 8 years prior - CoR baptisms) / CoR 8 years prior</v>
      </c>
    </row>
    <row r="494">
      <c r="A494">
        <v>1853</v>
      </c>
      <c r="B494" t="str">
        <v>yoy_converts</v>
      </c>
      <c r="C494" t="str">
        <v>YoY % ∆ Converts</v>
      </c>
      <c r="D494" t="str">
        <v>yes</v>
      </c>
      <c r="E494" t="str">
        <v>(Converts - prior-year converts) / prior-year converts</v>
      </c>
    </row>
    <row r="495">
      <c r="A495">
        <v>1853</v>
      </c>
      <c r="B495" t="str">
        <v>membership_increase</v>
      </c>
      <c r="C495" t="str">
        <v>Membership Increase</v>
      </c>
      <c r="D495" t="str">
        <v>yes</v>
      </c>
      <c r="E495" t="str">
        <v>Converts + children-of-record baptisms</v>
      </c>
    </row>
    <row r="496">
      <c r="A496">
        <v>1853</v>
      </c>
      <c r="B496" t="str">
        <v>attrition</v>
      </c>
      <c r="C496" t="str">
        <v>% ∆ Attrition</v>
      </c>
      <c r="D496" t="str">
        <v>no</v>
      </c>
      <c r="E496" t="str">
        <v>(Current attrition - prior-year attrition) / prior-year attrition</v>
      </c>
    </row>
    <row r="497">
      <c r="A497">
        <v>1853</v>
      </c>
      <c r="B497" t="str">
        <v>member_attrition_officially_accounted_for_death_resignation_unbaptized_8yo</v>
      </c>
      <c r="C497" t="str">
        <v>Member Attrition Officially Accounted For (Death, Resignation, Unbaptized-8yo)</v>
      </c>
      <c r="D497" t="str">
        <v>yes</v>
      </c>
      <c r="E497" t="str">
        <v>Membership increase - official net growth</v>
      </c>
    </row>
    <row r="498">
      <c r="A498">
        <v>1853</v>
      </c>
      <c r="B498" t="str">
        <v>missionaries</v>
      </c>
      <c r="C498" t="str">
        <v>% ∆ Missionaries</v>
      </c>
      <c r="D498" t="str">
        <v>yes</v>
      </c>
      <c r="E498" t="str">
        <v>(Full-time missionaries - prior-year full-time missionaries) / prior-year full-time missionaries</v>
      </c>
    </row>
    <row r="499">
      <c r="A499">
        <v>1853</v>
      </c>
      <c r="B499" t="str">
        <v>of_church_on_mission</v>
      </c>
      <c r="C499" t="str">
        <v>% of Church on Mission</v>
      </c>
      <c r="D499" t="str">
        <v>yes</v>
      </c>
      <c r="E499" t="str">
        <v>Full-time missionaries / official membership</v>
      </c>
    </row>
    <row r="500">
      <c r="A500">
        <v>1853</v>
      </c>
      <c r="B500" t="str">
        <v>conv_missionary</v>
      </c>
      <c r="C500" t="str">
        <v>% ∆ Conv / Missionary</v>
      </c>
      <c r="D500" t="str">
        <v>yes</v>
      </c>
      <c r="E500" t="str">
        <v>(Conv / Missionary - prior-year Conv / Missionary) / prior-year Conv / Missionary</v>
      </c>
    </row>
    <row r="501">
      <c r="A501">
        <v>1853</v>
      </c>
      <c r="B501" t="str">
        <v>conv_missionary_ai</v>
      </c>
      <c r="C501" t="str">
        <v>Conv / Missionary</v>
      </c>
      <c r="D501" t="str">
        <v>yes</v>
      </c>
      <c r="E501" t="str">
        <v>Converts / full-time missionaries</v>
      </c>
    </row>
    <row r="502">
      <c r="A502">
        <v>1853</v>
      </c>
      <c r="B502" t="str">
        <v>net_membership_growth_missionary</v>
      </c>
      <c r="C502" t="str">
        <v>Net Membership Growth / Missionary</v>
      </c>
      <c r="D502" t="str">
        <v>yes</v>
      </c>
      <c r="E502" t="str">
        <v>Official net growth / full-time missionaries</v>
      </c>
    </row>
    <row r="503">
      <c r="A503">
        <v>1853</v>
      </c>
      <c r="B503" t="str">
        <v>gross_membership_increase_missionary</v>
      </c>
      <c r="C503" t="str">
        <v>Gross Membership Increase / Missionary</v>
      </c>
      <c r="D503" t="str">
        <v>yes</v>
      </c>
      <c r="E503" t="str">
        <v>Membership increase / full-time missionaries</v>
      </c>
    </row>
    <row r="504">
      <c r="A504">
        <v>1853</v>
      </c>
      <c r="B504" t="str">
        <v>stakes</v>
      </c>
      <c r="C504" t="str">
        <v>% ∆ Stakes</v>
      </c>
      <c r="D504" t="str">
        <v>yes</v>
      </c>
      <c r="E504" t="str">
        <v>(Stakes - prior-year stakes) / prior-year stakes</v>
      </c>
    </row>
    <row r="505">
      <c r="A505">
        <v>1853</v>
      </c>
      <c r="B505" t="str">
        <v>wards_branches</v>
      </c>
      <c r="C505" t="str">
        <v>% ∆ Wards + Branches</v>
      </c>
      <c r="D505" t="str">
        <v>yes</v>
      </c>
      <c r="E505" t="str">
        <v>(Wards and branches - prior-year wards and branches) / prior-year wards and branches</v>
      </c>
    </row>
    <row r="506">
      <c r="A506">
        <v>1853</v>
      </c>
      <c r="B506" t="str">
        <v>ward_branch_stake</v>
      </c>
      <c r="C506" t="str">
        <v>Ward &amp; Branch / Stake</v>
      </c>
      <c r="D506" t="str">
        <v>yes</v>
      </c>
      <c r="E506" t="str">
        <v>Wards and branches / stakes</v>
      </c>
    </row>
    <row r="507">
      <c r="A507">
        <v>1853</v>
      </c>
      <c r="B507" t="str">
        <v>wards_branches_stake_lost_since_1973</v>
      </c>
      <c r="C507" t="str">
        <v>Wards + Branches / Stake lost since 1973</v>
      </c>
      <c r="D507" t="str">
        <v>no</v>
      </c>
      <c r="E507" t="str">
        <v>(1973 wards and branches / stakes) - (current wards and branches / stakes)</v>
      </c>
    </row>
    <row r="508">
      <c r="A508">
        <v>1853</v>
      </c>
      <c r="B508" t="str">
        <v>members_ward_branch</v>
      </c>
      <c r="C508" t="str">
        <v>Members / Ward &amp; Branch</v>
      </c>
      <c r="D508" t="str">
        <v>yes</v>
      </c>
      <c r="E508" t="str">
        <v>Official membership / wards and branches</v>
      </c>
    </row>
    <row r="509">
      <c r="A509">
        <v>1853</v>
      </c>
      <c r="B509" t="str">
        <v>ward_branch_rolls_since_1980</v>
      </c>
      <c r="C509" t="str">
        <v>Ward &amp; Branch Rolls ∆ since 1980</v>
      </c>
      <c r="D509" t="str">
        <v>no</v>
      </c>
      <c r="E509" t="str">
        <v>(Current members per ward and branch) - (1980 members per ward and branch)</v>
      </c>
    </row>
    <row r="510">
      <c r="A510">
        <v>1853</v>
      </c>
      <c r="B510" t="str">
        <v>supplemental_names_removed</v>
      </c>
      <c r="C510" t="str">
        <v>Names Removed</v>
      </c>
      <c r="D510" t="str">
        <v>yes</v>
      </c>
      <c r="E510" t="str">
        <v>round(B26*0.004556,0)</v>
      </c>
    </row>
    <row r="511">
      <c r="A511">
        <v>1854</v>
      </c>
      <c r="B511" t="str">
        <v>official_net_growth</v>
      </c>
      <c r="C511" t="str">
        <v>Official Net Growth</v>
      </c>
      <c r="D511" t="str">
        <v>yes</v>
      </c>
      <c r="E511" t="str">
        <v>Official membership - prior-year official membership</v>
      </c>
    </row>
    <row r="512">
      <c r="A512">
        <v>1854</v>
      </c>
      <c r="B512" t="str">
        <v>official_growth_rate</v>
      </c>
      <c r="C512" t="str">
        <v>Official Growth Rate</v>
      </c>
      <c r="D512" t="str">
        <v>yes</v>
      </c>
      <c r="E512" t="str">
        <v>Official net growth / prior-year official membership</v>
      </c>
    </row>
    <row r="513">
      <c r="A513">
        <v>1854</v>
      </c>
      <c r="B513" t="str">
        <v>yoy_net_growth</v>
      </c>
      <c r="C513" t="str">
        <v>YoY % ∆ Net Growth</v>
      </c>
      <c r="D513" t="str">
        <v>yes</v>
      </c>
      <c r="E513" t="str">
        <v>(Official net growth - prior-year net growth) / prior-year net growth</v>
      </c>
    </row>
    <row r="514">
      <c r="A514">
        <v>1854</v>
      </c>
      <c r="B514" t="str">
        <v>cor_baptisms</v>
      </c>
      <c r="C514" t="str">
        <v>CoR Baptisms</v>
      </c>
      <c r="D514" t="str">
        <v>yes</v>
      </c>
      <c r="E514" t="str">
        <v>Children of record from 8 years prior * current CoR baptism rate</v>
      </c>
    </row>
    <row r="515">
      <c r="A515">
        <v>1854</v>
      </c>
      <c r="B515" t="str">
        <v>yoy_cor</v>
      </c>
      <c r="C515" t="str">
        <v>YoY % ∆ CoR</v>
      </c>
      <c r="D515" t="str">
        <v>yes</v>
      </c>
      <c r="E515" t="str">
        <v>(Children of record - prior-year children of record) / prior-year children of record</v>
      </c>
    </row>
    <row r="516">
      <c r="A516">
        <v>1854</v>
      </c>
      <c r="B516" t="str">
        <v>cor_baptisms_as_of_net_growth</v>
      </c>
      <c r="C516" t="str">
        <v>∆ CoR Baptisms as % of Net Growth</v>
      </c>
      <c r="D516" t="str">
        <v>yes</v>
      </c>
      <c r="E516" t="str">
        <v>Children-of-record baptisms / official net growth</v>
      </c>
    </row>
    <row r="517">
      <c r="A517">
        <v>1854</v>
      </c>
      <c r="B517" t="str">
        <v>children_of_record_8_yrs_prior_baptized</v>
      </c>
      <c r="C517" t="str">
        <v>% children of record, 8 yrs prior, baptized</v>
      </c>
      <c r="D517" t="str">
        <v>yes</v>
      </c>
      <c r="E517" t="str">
        <v>Prior-year CoR baptism rate - 0.0002</v>
      </c>
    </row>
    <row r="518">
      <c r="A518">
        <v>1854</v>
      </c>
      <c r="B518" t="str">
        <v>percent_cor_from_8_years_prior_lost</v>
      </c>
      <c r="C518" t="str">
        <v>Percent CoR from 8 years prior lost</v>
      </c>
      <c r="D518" t="str">
        <v>yes</v>
      </c>
      <c r="E518" t="str">
        <v>(CoR 8 years prior - CoR baptisms) / CoR 8 years prior</v>
      </c>
    </row>
    <row r="519">
      <c r="A519">
        <v>1854</v>
      </c>
      <c r="B519" t="str">
        <v>yoy_converts</v>
      </c>
      <c r="C519" t="str">
        <v>YoY % ∆ Converts</v>
      </c>
      <c r="D519" t="str">
        <v>yes</v>
      </c>
      <c r="E519" t="str">
        <v>(Converts - prior-year converts) / prior-year converts</v>
      </c>
    </row>
    <row r="520">
      <c r="A520">
        <v>1854</v>
      </c>
      <c r="B520" t="str">
        <v>membership_increase</v>
      </c>
      <c r="C520" t="str">
        <v>Membership Increase</v>
      </c>
      <c r="D520" t="str">
        <v>yes</v>
      </c>
      <c r="E520" t="str">
        <v>Converts + children-of-record baptisms</v>
      </c>
    </row>
    <row r="521">
      <c r="A521">
        <v>1854</v>
      </c>
      <c r="B521" t="str">
        <v>attrition</v>
      </c>
      <c r="C521" t="str">
        <v>% ∆ Attrition</v>
      </c>
      <c r="D521" t="str">
        <v>no</v>
      </c>
      <c r="E521" t="str">
        <v>(Current attrition - prior-year attrition) / prior-year attrition</v>
      </c>
    </row>
    <row r="522">
      <c r="A522">
        <v>1854</v>
      </c>
      <c r="B522" t="str">
        <v>member_attrition_officially_accounted_for_death_resignation_unbaptized_8yo</v>
      </c>
      <c r="C522" t="str">
        <v>Member Attrition Officially Accounted For (Death, Resignation, Unbaptized-8yo)</v>
      </c>
      <c r="D522" t="str">
        <v>yes</v>
      </c>
      <c r="E522" t="str">
        <v>Membership increase - official net growth</v>
      </c>
    </row>
    <row r="523">
      <c r="A523">
        <v>1854</v>
      </c>
      <c r="B523" t="str">
        <v>missionaries</v>
      </c>
      <c r="C523" t="str">
        <v>% ∆ Missionaries</v>
      </c>
      <c r="D523" t="str">
        <v>yes</v>
      </c>
      <c r="E523" t="str">
        <v>(Full-time missionaries - prior-year full-time missionaries) / prior-year full-time missionaries</v>
      </c>
    </row>
    <row r="524">
      <c r="A524">
        <v>1854</v>
      </c>
      <c r="B524" t="str">
        <v>of_church_on_mission</v>
      </c>
      <c r="C524" t="str">
        <v>% of Church on Mission</v>
      </c>
      <c r="D524" t="str">
        <v>yes</v>
      </c>
      <c r="E524" t="str">
        <v>Full-time missionaries / official membership</v>
      </c>
    </row>
    <row r="525">
      <c r="A525">
        <v>1854</v>
      </c>
      <c r="B525" t="str">
        <v>conv_missionary</v>
      </c>
      <c r="C525" t="str">
        <v>% ∆ Conv / Missionary</v>
      </c>
      <c r="D525" t="str">
        <v>yes</v>
      </c>
      <c r="E525" t="str">
        <v>(Conv / Missionary - prior-year Conv / Missionary) / prior-year Conv / Missionary</v>
      </c>
    </row>
    <row r="526">
      <c r="A526">
        <v>1854</v>
      </c>
      <c r="B526" t="str">
        <v>conv_missionary_ai</v>
      </c>
      <c r="C526" t="str">
        <v>Conv / Missionary</v>
      </c>
      <c r="D526" t="str">
        <v>yes</v>
      </c>
      <c r="E526" t="str">
        <v>Converts / full-time missionaries</v>
      </c>
    </row>
    <row r="527">
      <c r="A527">
        <v>1854</v>
      </c>
      <c r="B527" t="str">
        <v>net_membership_growth_missionary</v>
      </c>
      <c r="C527" t="str">
        <v>Net Membership Growth / Missionary</v>
      </c>
      <c r="D527" t="str">
        <v>yes</v>
      </c>
      <c r="E527" t="str">
        <v>Official net growth / full-time missionaries</v>
      </c>
    </row>
    <row r="528">
      <c r="A528">
        <v>1854</v>
      </c>
      <c r="B528" t="str">
        <v>gross_membership_increase_missionary</v>
      </c>
      <c r="C528" t="str">
        <v>Gross Membership Increase / Missionary</v>
      </c>
      <c r="D528" t="str">
        <v>yes</v>
      </c>
      <c r="E528" t="str">
        <v>Membership increase / full-time missionaries</v>
      </c>
    </row>
    <row r="529">
      <c r="A529">
        <v>1854</v>
      </c>
      <c r="B529" t="str">
        <v>stakes</v>
      </c>
      <c r="C529" t="str">
        <v>% ∆ Stakes</v>
      </c>
      <c r="D529" t="str">
        <v>yes</v>
      </c>
      <c r="E529" t="str">
        <v>(Stakes - prior-year stakes) / prior-year stakes</v>
      </c>
    </row>
    <row r="530">
      <c r="A530">
        <v>1854</v>
      </c>
      <c r="B530" t="str">
        <v>wards_branches</v>
      </c>
      <c r="C530" t="str">
        <v>% ∆ Wards + Branches</v>
      </c>
      <c r="D530" t="str">
        <v>yes</v>
      </c>
      <c r="E530" t="str">
        <v>(Wards and branches - prior-year wards and branches) / prior-year wards and branches</v>
      </c>
    </row>
    <row r="531">
      <c r="A531">
        <v>1854</v>
      </c>
      <c r="B531" t="str">
        <v>ward_branch_stake</v>
      </c>
      <c r="C531" t="str">
        <v>Ward &amp; Branch / Stake</v>
      </c>
      <c r="D531" t="str">
        <v>yes</v>
      </c>
      <c r="E531" t="str">
        <v>Wards and branches / stakes</v>
      </c>
    </row>
    <row r="532">
      <c r="A532">
        <v>1854</v>
      </c>
      <c r="B532" t="str">
        <v>wards_branches_stake_lost_since_1973</v>
      </c>
      <c r="C532" t="str">
        <v>Wards + Branches / Stake lost since 1973</v>
      </c>
      <c r="D532" t="str">
        <v>no</v>
      </c>
      <c r="E532" t="str">
        <v>(1973 wards and branches / stakes) - (current wards and branches / stakes)</v>
      </c>
    </row>
    <row r="533">
      <c r="A533">
        <v>1854</v>
      </c>
      <c r="B533" t="str">
        <v>members_ward_branch</v>
      </c>
      <c r="C533" t="str">
        <v>Members / Ward &amp; Branch</v>
      </c>
      <c r="D533" t="str">
        <v>yes</v>
      </c>
      <c r="E533" t="str">
        <v>Official membership / wards and branches</v>
      </c>
    </row>
    <row r="534">
      <c r="A534">
        <v>1854</v>
      </c>
      <c r="B534" t="str">
        <v>ward_branch_rolls_since_1980</v>
      </c>
      <c r="C534" t="str">
        <v>Ward &amp; Branch Rolls ∆ since 1980</v>
      </c>
      <c r="D534" t="str">
        <v>no</v>
      </c>
      <c r="E534" t="str">
        <v>(Current members per ward and branch) - (1980 members per ward and branch)</v>
      </c>
    </row>
    <row r="535">
      <c r="A535">
        <v>1855</v>
      </c>
      <c r="B535" t="str">
        <v>official_net_growth</v>
      </c>
      <c r="C535" t="str">
        <v>Official Net Growth</v>
      </c>
      <c r="D535" t="str">
        <v>yes</v>
      </c>
      <c r="E535" t="str">
        <v>Official membership - prior-year official membership</v>
      </c>
    </row>
    <row r="536">
      <c r="A536">
        <v>1855</v>
      </c>
      <c r="B536" t="str">
        <v>official_growth_rate</v>
      </c>
      <c r="C536" t="str">
        <v>Official Growth Rate</v>
      </c>
      <c r="D536" t="str">
        <v>yes</v>
      </c>
      <c r="E536" t="str">
        <v>Official net growth / prior-year official membership</v>
      </c>
    </row>
    <row r="537">
      <c r="A537">
        <v>1855</v>
      </c>
      <c r="B537" t="str">
        <v>yoy_net_growth</v>
      </c>
      <c r="C537" t="str">
        <v>YoY % ∆ Net Growth</v>
      </c>
      <c r="D537" t="str">
        <v>yes</v>
      </c>
      <c r="E537" t="str">
        <v>(Official net growth - prior-year net growth) / prior-year net growth</v>
      </c>
    </row>
    <row r="538">
      <c r="A538">
        <v>1855</v>
      </c>
      <c r="B538" t="str">
        <v>cor_baptisms</v>
      </c>
      <c r="C538" t="str">
        <v>CoR Baptisms</v>
      </c>
      <c r="D538" t="str">
        <v>yes</v>
      </c>
      <c r="E538" t="str">
        <v>Children of record from 8 years prior * current CoR baptism rate</v>
      </c>
    </row>
    <row r="539">
      <c r="A539">
        <v>1855</v>
      </c>
      <c r="B539" t="str">
        <v>yoy_cor</v>
      </c>
      <c r="C539" t="str">
        <v>YoY % ∆ CoR</v>
      </c>
      <c r="D539" t="str">
        <v>yes</v>
      </c>
      <c r="E539" t="str">
        <v>(Children of record - prior-year children of record) / prior-year children of record</v>
      </c>
    </row>
    <row r="540">
      <c r="A540">
        <v>1855</v>
      </c>
      <c r="B540" t="str">
        <v>cor_baptisms_as_of_net_growth</v>
      </c>
      <c r="C540" t="str">
        <v>∆ CoR Baptisms as % of Net Growth</v>
      </c>
      <c r="D540" t="str">
        <v>yes</v>
      </c>
      <c r="E540" t="str">
        <v>Children-of-record baptisms / official net growth</v>
      </c>
    </row>
    <row r="541">
      <c r="A541">
        <v>1855</v>
      </c>
      <c r="B541" t="str">
        <v>children_of_record_8_yrs_prior_baptized</v>
      </c>
      <c r="C541" t="str">
        <v>% children of record, 8 yrs prior, baptized</v>
      </c>
      <c r="D541" t="str">
        <v>yes</v>
      </c>
      <c r="E541" t="str">
        <v>Prior-year CoR baptism rate - 0.0002</v>
      </c>
    </row>
    <row r="542">
      <c r="A542">
        <v>1855</v>
      </c>
      <c r="B542" t="str">
        <v>percent_cor_from_8_years_prior_lost</v>
      </c>
      <c r="C542" t="str">
        <v>Percent CoR from 8 years prior lost</v>
      </c>
      <c r="D542" t="str">
        <v>yes</v>
      </c>
      <c r="E542" t="str">
        <v>(CoR 8 years prior - CoR baptisms) / CoR 8 years prior</v>
      </c>
    </row>
    <row r="543">
      <c r="A543">
        <v>1855</v>
      </c>
      <c r="B543" t="str">
        <v>yoy_converts</v>
      </c>
      <c r="C543" t="str">
        <v>YoY % ∆ Converts</v>
      </c>
      <c r="D543" t="str">
        <v>yes</v>
      </c>
      <c r="E543" t="str">
        <v>(Converts - prior-year converts) / prior-year converts</v>
      </c>
    </row>
    <row r="544">
      <c r="A544">
        <v>1855</v>
      </c>
      <c r="B544" t="str">
        <v>membership_increase</v>
      </c>
      <c r="C544" t="str">
        <v>Membership Increase</v>
      </c>
      <c r="D544" t="str">
        <v>yes</v>
      </c>
      <c r="E544" t="str">
        <v>Converts + children-of-record baptisms</v>
      </c>
    </row>
    <row r="545">
      <c r="A545">
        <v>1855</v>
      </c>
      <c r="B545" t="str">
        <v>attrition</v>
      </c>
      <c r="C545" t="str">
        <v>% ∆ Attrition</v>
      </c>
      <c r="D545" t="str">
        <v>no</v>
      </c>
      <c r="E545" t="str">
        <v>(Current attrition - prior-year attrition) / prior-year attrition</v>
      </c>
    </row>
    <row r="546">
      <c r="A546">
        <v>1855</v>
      </c>
      <c r="B546" t="str">
        <v>member_attrition_officially_accounted_for_death_resignation_unbaptized_8yo</v>
      </c>
      <c r="C546" t="str">
        <v>Member Attrition Officially Accounted For (Death, Resignation, Unbaptized-8yo)</v>
      </c>
      <c r="D546" t="str">
        <v>yes</v>
      </c>
      <c r="E546" t="str">
        <v>Membership increase - official net growth</v>
      </c>
    </row>
    <row r="547">
      <c r="A547">
        <v>1855</v>
      </c>
      <c r="B547" t="str">
        <v>missionaries</v>
      </c>
      <c r="C547" t="str">
        <v>% ∆ Missionaries</v>
      </c>
      <c r="D547" t="str">
        <v>yes</v>
      </c>
      <c r="E547" t="str">
        <v>(Full-time missionaries - prior-year full-time missionaries) / prior-year full-time missionaries</v>
      </c>
    </row>
    <row r="548">
      <c r="A548">
        <v>1855</v>
      </c>
      <c r="B548" t="str">
        <v>of_church_on_mission</v>
      </c>
      <c r="C548" t="str">
        <v>% of Church on Mission</v>
      </c>
      <c r="D548" t="str">
        <v>yes</v>
      </c>
      <c r="E548" t="str">
        <v>Full-time missionaries / official membership</v>
      </c>
    </row>
    <row r="549">
      <c r="A549">
        <v>1855</v>
      </c>
      <c r="B549" t="str">
        <v>conv_missionary</v>
      </c>
      <c r="C549" t="str">
        <v>% ∆ Conv / Missionary</v>
      </c>
      <c r="D549" t="str">
        <v>yes</v>
      </c>
      <c r="E549" t="str">
        <v>(Conv / Missionary - prior-year Conv / Missionary) / prior-year Conv / Missionary</v>
      </c>
    </row>
    <row r="550">
      <c r="A550">
        <v>1855</v>
      </c>
      <c r="B550" t="str">
        <v>conv_missionary_ai</v>
      </c>
      <c r="C550" t="str">
        <v>Conv / Missionary</v>
      </c>
      <c r="D550" t="str">
        <v>yes</v>
      </c>
      <c r="E550" t="str">
        <v>Converts / full-time missionaries</v>
      </c>
    </row>
    <row r="551">
      <c r="A551">
        <v>1855</v>
      </c>
      <c r="B551" t="str">
        <v>net_membership_growth_missionary</v>
      </c>
      <c r="C551" t="str">
        <v>Net Membership Growth / Missionary</v>
      </c>
      <c r="D551" t="str">
        <v>yes</v>
      </c>
      <c r="E551" t="str">
        <v>Official net growth / full-time missionaries</v>
      </c>
    </row>
    <row r="552">
      <c r="A552">
        <v>1855</v>
      </c>
      <c r="B552" t="str">
        <v>gross_membership_increase_missionary</v>
      </c>
      <c r="C552" t="str">
        <v>Gross Membership Increase / Missionary</v>
      </c>
      <c r="D552" t="str">
        <v>yes</v>
      </c>
      <c r="E552" t="str">
        <v>Membership increase / full-time missionaries</v>
      </c>
    </row>
    <row r="553">
      <c r="A553">
        <v>1855</v>
      </c>
      <c r="B553" t="str">
        <v>stakes</v>
      </c>
      <c r="C553" t="str">
        <v>% ∆ Stakes</v>
      </c>
      <c r="D553" t="str">
        <v>yes</v>
      </c>
      <c r="E553" t="str">
        <v>(Stakes - prior-year stakes) / prior-year stakes</v>
      </c>
    </row>
    <row r="554">
      <c r="A554">
        <v>1855</v>
      </c>
      <c r="B554" t="str">
        <v>wards_branches</v>
      </c>
      <c r="C554" t="str">
        <v>% ∆ Wards + Branches</v>
      </c>
      <c r="D554" t="str">
        <v>yes</v>
      </c>
      <c r="E554" t="str">
        <v>(Wards and branches - prior-year wards and branches) / prior-year wards and branches</v>
      </c>
    </row>
    <row r="555">
      <c r="A555">
        <v>1855</v>
      </c>
      <c r="B555" t="str">
        <v>ward_branch_stake</v>
      </c>
      <c r="C555" t="str">
        <v>Ward &amp; Branch / Stake</v>
      </c>
      <c r="D555" t="str">
        <v>yes</v>
      </c>
      <c r="E555" t="str">
        <v>Wards and branches / stakes</v>
      </c>
    </row>
    <row r="556">
      <c r="A556">
        <v>1855</v>
      </c>
      <c r="B556" t="str">
        <v>wards_branches_stake_lost_since_1973</v>
      </c>
      <c r="C556" t="str">
        <v>Wards + Branches / Stake lost since 1973</v>
      </c>
      <c r="D556" t="str">
        <v>no</v>
      </c>
      <c r="E556" t="str">
        <v>(1973 wards and branches / stakes) - (current wards and branches / stakes)</v>
      </c>
    </row>
    <row r="557">
      <c r="A557">
        <v>1855</v>
      </c>
      <c r="B557" t="str">
        <v>members_ward_branch</v>
      </c>
      <c r="C557" t="str">
        <v>Members / Ward &amp; Branch</v>
      </c>
      <c r="D557" t="str">
        <v>yes</v>
      </c>
      <c r="E557" t="str">
        <v>Official membership / wards and branches</v>
      </c>
    </row>
    <row r="558">
      <c r="A558">
        <v>1855</v>
      </c>
      <c r="B558" t="str">
        <v>ward_branch_rolls_since_1980</v>
      </c>
      <c r="C558" t="str">
        <v>Ward &amp; Branch Rolls ∆ since 1980</v>
      </c>
      <c r="D558" t="str">
        <v>no</v>
      </c>
      <c r="E558" t="str">
        <v>(Current members per ward and branch) - (1980 members per ward and branch)</v>
      </c>
    </row>
    <row r="559">
      <c r="A559">
        <v>1855</v>
      </c>
      <c r="B559" t="str">
        <v>supplemental_inactive_mormons</v>
      </c>
      <c r="C559" t="str">
        <v>Inactive Mormons</v>
      </c>
      <c r="D559" t="str">
        <v>yes</v>
      </c>
      <c r="E559" t="str">
        <v>round(AZ27+AX28-(AZ27*J28/1000),0)-BG28+1500</v>
      </c>
    </row>
    <row r="560">
      <c r="A560">
        <v>1856</v>
      </c>
      <c r="B560" t="str">
        <v>official_net_growth</v>
      </c>
      <c r="C560" t="str">
        <v>Official Net Growth</v>
      </c>
      <c r="D560" t="str">
        <v>yes</v>
      </c>
      <c r="E560" t="str">
        <v>Official membership - prior-year official membership</v>
      </c>
    </row>
    <row r="561">
      <c r="A561">
        <v>1856</v>
      </c>
      <c r="B561" t="str">
        <v>official_growth_rate</v>
      </c>
      <c r="C561" t="str">
        <v>Official Growth Rate</v>
      </c>
      <c r="D561" t="str">
        <v>yes</v>
      </c>
      <c r="E561" t="str">
        <v>Official net growth / prior-year official membership</v>
      </c>
    </row>
    <row r="562">
      <c r="A562">
        <v>1856</v>
      </c>
      <c r="B562" t="str">
        <v>yoy_net_growth</v>
      </c>
      <c r="C562" t="str">
        <v>YoY % ∆ Net Growth</v>
      </c>
      <c r="D562" t="str">
        <v>yes</v>
      </c>
      <c r="E562" t="str">
        <v>(Official net growth - prior-year net growth) / prior-year net growth</v>
      </c>
    </row>
    <row r="563">
      <c r="A563">
        <v>1856</v>
      </c>
      <c r="B563" t="str">
        <v>cor_baptisms</v>
      </c>
      <c r="C563" t="str">
        <v>CoR Baptisms</v>
      </c>
      <c r="D563" t="str">
        <v>yes</v>
      </c>
      <c r="E563" t="str">
        <v>Children of record from 8 years prior * current CoR baptism rate</v>
      </c>
    </row>
    <row r="564">
      <c r="A564">
        <v>1856</v>
      </c>
      <c r="B564" t="str">
        <v>yoy_cor</v>
      </c>
      <c r="C564" t="str">
        <v>YoY % ∆ CoR</v>
      </c>
      <c r="D564" t="str">
        <v>yes</v>
      </c>
      <c r="E564" t="str">
        <v>(Children of record - prior-year children of record) / prior-year children of record</v>
      </c>
    </row>
    <row r="565">
      <c r="A565">
        <v>1856</v>
      </c>
      <c r="B565" t="str">
        <v>cor_baptisms_as_of_net_growth</v>
      </c>
      <c r="C565" t="str">
        <v>∆ CoR Baptisms as % of Net Growth</v>
      </c>
      <c r="D565" t="str">
        <v>yes</v>
      </c>
      <c r="E565" t="str">
        <v>Children-of-record baptisms / official net growth</v>
      </c>
    </row>
    <row r="566">
      <c r="A566">
        <v>1856</v>
      </c>
      <c r="B566" t="str">
        <v>children_of_record_8_yrs_prior_baptized</v>
      </c>
      <c r="C566" t="str">
        <v>% children of record, 8 yrs prior, baptized</v>
      </c>
      <c r="D566" t="str">
        <v>yes</v>
      </c>
      <c r="E566" t="str">
        <v>Prior-year CoR baptism rate - 0.0002</v>
      </c>
    </row>
    <row r="567">
      <c r="A567">
        <v>1856</v>
      </c>
      <c r="B567" t="str">
        <v>percent_cor_from_8_years_prior_lost</v>
      </c>
      <c r="C567" t="str">
        <v>Percent CoR from 8 years prior lost</v>
      </c>
      <c r="D567" t="str">
        <v>yes</v>
      </c>
      <c r="E567" t="str">
        <v>(CoR 8 years prior - CoR baptisms) / CoR 8 years prior</v>
      </c>
    </row>
    <row r="568">
      <c r="A568">
        <v>1856</v>
      </c>
      <c r="B568" t="str">
        <v>yoy_converts</v>
      </c>
      <c r="C568" t="str">
        <v>YoY % ∆ Converts</v>
      </c>
      <c r="D568" t="str">
        <v>yes</v>
      </c>
      <c r="E568" t="str">
        <v>(Converts - prior-year converts) / prior-year converts</v>
      </c>
    </row>
    <row r="569">
      <c r="A569">
        <v>1856</v>
      </c>
      <c r="B569" t="str">
        <v>membership_increase</v>
      </c>
      <c r="C569" t="str">
        <v>Membership Increase</v>
      </c>
      <c r="D569" t="str">
        <v>yes</v>
      </c>
      <c r="E569" t="str">
        <v>Converts + children-of-record baptisms</v>
      </c>
    </row>
    <row r="570">
      <c r="A570">
        <v>1856</v>
      </c>
      <c r="B570" t="str">
        <v>attrition</v>
      </c>
      <c r="C570" t="str">
        <v>% ∆ Attrition</v>
      </c>
      <c r="D570" t="str">
        <v>no</v>
      </c>
      <c r="E570" t="str">
        <v>(Current attrition - prior-year attrition) / prior-year attrition</v>
      </c>
    </row>
    <row r="571">
      <c r="A571">
        <v>1856</v>
      </c>
      <c r="B571" t="str">
        <v>member_attrition_officially_accounted_for_death_resignation_unbaptized_8yo</v>
      </c>
      <c r="C571" t="str">
        <v>Member Attrition Officially Accounted For (Death, Resignation, Unbaptized-8yo)</v>
      </c>
      <c r="D571" t="str">
        <v>yes</v>
      </c>
      <c r="E571" t="str">
        <v>Membership increase - official net growth</v>
      </c>
    </row>
    <row r="572">
      <c r="A572">
        <v>1856</v>
      </c>
      <c r="B572" t="str">
        <v>missionaries</v>
      </c>
      <c r="C572" t="str">
        <v>% ∆ Missionaries</v>
      </c>
      <c r="D572" t="str">
        <v>yes</v>
      </c>
      <c r="E572" t="str">
        <v>(Full-time missionaries - prior-year full-time missionaries) / prior-year full-time missionaries</v>
      </c>
    </row>
    <row r="573">
      <c r="A573">
        <v>1856</v>
      </c>
      <c r="B573" t="str">
        <v>of_church_on_mission</v>
      </c>
      <c r="C573" t="str">
        <v>% of Church on Mission</v>
      </c>
      <c r="D573" t="str">
        <v>yes</v>
      </c>
      <c r="E573" t="str">
        <v>Full-time missionaries / official membership</v>
      </c>
    </row>
    <row r="574">
      <c r="A574">
        <v>1856</v>
      </c>
      <c r="B574" t="str">
        <v>conv_missionary</v>
      </c>
      <c r="C574" t="str">
        <v>% ∆ Conv / Missionary</v>
      </c>
      <c r="D574" t="str">
        <v>yes</v>
      </c>
      <c r="E574" t="str">
        <v>(Conv / Missionary - prior-year Conv / Missionary) / prior-year Conv / Missionary</v>
      </c>
    </row>
    <row r="575">
      <c r="A575">
        <v>1856</v>
      </c>
      <c r="B575" t="str">
        <v>conv_missionary_ai</v>
      </c>
      <c r="C575" t="str">
        <v>Conv / Missionary</v>
      </c>
      <c r="D575" t="str">
        <v>yes</v>
      </c>
      <c r="E575" t="str">
        <v>Converts / full-time missionaries</v>
      </c>
    </row>
    <row r="576">
      <c r="A576">
        <v>1856</v>
      </c>
      <c r="B576" t="str">
        <v>net_membership_growth_missionary</v>
      </c>
      <c r="C576" t="str">
        <v>Net Membership Growth / Missionary</v>
      </c>
      <c r="D576" t="str">
        <v>yes</v>
      </c>
      <c r="E576" t="str">
        <v>Official net growth / full-time missionaries</v>
      </c>
    </row>
    <row r="577">
      <c r="A577">
        <v>1856</v>
      </c>
      <c r="B577" t="str">
        <v>gross_membership_increase_missionary</v>
      </c>
      <c r="C577" t="str">
        <v>Gross Membership Increase / Missionary</v>
      </c>
      <c r="D577" t="str">
        <v>yes</v>
      </c>
      <c r="E577" t="str">
        <v>Membership increase / full-time missionaries</v>
      </c>
    </row>
    <row r="578">
      <c r="A578">
        <v>1856</v>
      </c>
      <c r="B578" t="str">
        <v>stakes</v>
      </c>
      <c r="C578" t="str">
        <v>% ∆ Stakes</v>
      </c>
      <c r="D578" t="str">
        <v>yes</v>
      </c>
      <c r="E578" t="str">
        <v>(Stakes - prior-year stakes) / prior-year stakes</v>
      </c>
    </row>
    <row r="579">
      <c r="A579">
        <v>1856</v>
      </c>
      <c r="B579" t="str">
        <v>wards_branches</v>
      </c>
      <c r="C579" t="str">
        <v>% ∆ Wards + Branches</v>
      </c>
      <c r="D579" t="str">
        <v>yes</v>
      </c>
      <c r="E579" t="str">
        <v>(Wards and branches - prior-year wards and branches) / prior-year wards and branches</v>
      </c>
    </row>
    <row r="580">
      <c r="A580">
        <v>1856</v>
      </c>
      <c r="B580" t="str">
        <v>ward_branch_stake</v>
      </c>
      <c r="C580" t="str">
        <v>Ward &amp; Branch / Stake</v>
      </c>
      <c r="D580" t="str">
        <v>yes</v>
      </c>
      <c r="E580" t="str">
        <v>Wards and branches / stakes</v>
      </c>
    </row>
    <row r="581">
      <c r="A581">
        <v>1856</v>
      </c>
      <c r="B581" t="str">
        <v>wards_branches_stake_lost_since_1973</v>
      </c>
      <c r="C581" t="str">
        <v>Wards + Branches / Stake lost since 1973</v>
      </c>
      <c r="D581" t="str">
        <v>no</v>
      </c>
      <c r="E581" t="str">
        <v>(1973 wards and branches / stakes) - (current wards and branches / stakes)</v>
      </c>
    </row>
    <row r="582">
      <c r="A582">
        <v>1856</v>
      </c>
      <c r="B582" t="str">
        <v>members_ward_branch</v>
      </c>
      <c r="C582" t="str">
        <v>Members / Ward &amp; Branch</v>
      </c>
      <c r="D582" t="str">
        <v>yes</v>
      </c>
      <c r="E582" t="str">
        <v>Official membership / wards and branches</v>
      </c>
    </row>
    <row r="583">
      <c r="A583">
        <v>1856</v>
      </c>
      <c r="B583" t="str">
        <v>ward_branch_rolls_since_1980</v>
      </c>
      <c r="C583" t="str">
        <v>Ward &amp; Branch Rolls ∆ since 1980</v>
      </c>
      <c r="D583" t="str">
        <v>no</v>
      </c>
      <c r="E583" t="str">
        <v>(Current members per ward and branch) - (1980 members per ward and branch)</v>
      </c>
    </row>
    <row r="584">
      <c r="A584">
        <v>1856</v>
      </c>
      <c r="B584" t="str">
        <v>supplemental_inactive_mormons</v>
      </c>
      <c r="C584" t="str">
        <v>Inactive Mormons</v>
      </c>
      <c r="D584" t="str">
        <v>yes</v>
      </c>
      <c r="E584" t="str">
        <v>round(AZ28+AX29-(AZ28*J29/1000),0)-1500</v>
      </c>
    </row>
    <row r="585">
      <c r="A585">
        <v>1857</v>
      </c>
      <c r="B585" t="str">
        <v>official_net_growth</v>
      </c>
      <c r="C585" t="str">
        <v>Official Net Growth</v>
      </c>
      <c r="D585" t="str">
        <v>yes</v>
      </c>
      <c r="E585" t="str">
        <v>Official membership - prior-year official membership</v>
      </c>
    </row>
    <row r="586">
      <c r="A586">
        <v>1857</v>
      </c>
      <c r="B586" t="str">
        <v>official_growth_rate</v>
      </c>
      <c r="C586" t="str">
        <v>Official Growth Rate</v>
      </c>
      <c r="D586" t="str">
        <v>yes</v>
      </c>
      <c r="E586" t="str">
        <v>Official net growth / prior-year official membership</v>
      </c>
    </row>
    <row r="587">
      <c r="A587">
        <v>1857</v>
      </c>
      <c r="B587" t="str">
        <v>yoy_net_growth</v>
      </c>
      <c r="C587" t="str">
        <v>YoY % ∆ Net Growth</v>
      </c>
      <c r="D587" t="str">
        <v>yes</v>
      </c>
      <c r="E587" t="str">
        <v>(Official net growth - prior-year net growth) / prior-year net growth</v>
      </c>
    </row>
    <row r="588">
      <c r="A588">
        <v>1857</v>
      </c>
      <c r="B588" t="str">
        <v>cor_baptisms</v>
      </c>
      <c r="C588" t="str">
        <v>CoR Baptisms</v>
      </c>
      <c r="D588" t="str">
        <v>yes</v>
      </c>
      <c r="E588" t="str">
        <v>Children of record from 8 years prior * current CoR baptism rate</v>
      </c>
    </row>
    <row r="589">
      <c r="A589">
        <v>1857</v>
      </c>
      <c r="B589" t="str">
        <v>yoy_cor</v>
      </c>
      <c r="C589" t="str">
        <v>YoY % ∆ CoR</v>
      </c>
      <c r="D589" t="str">
        <v>yes</v>
      </c>
      <c r="E589" t="str">
        <v>(Children of record - prior-year children of record) / prior-year children of record</v>
      </c>
    </row>
    <row r="590">
      <c r="A590">
        <v>1857</v>
      </c>
      <c r="B590" t="str">
        <v>cor_baptisms_as_of_net_growth</v>
      </c>
      <c r="C590" t="str">
        <v>∆ CoR Baptisms as % of Net Growth</v>
      </c>
      <c r="D590" t="str">
        <v>yes</v>
      </c>
      <c r="E590" t="str">
        <v>Children-of-record baptisms / official net growth</v>
      </c>
    </row>
    <row r="591">
      <c r="A591">
        <v>1857</v>
      </c>
      <c r="B591" t="str">
        <v>children_of_record_8_yrs_prior_baptized</v>
      </c>
      <c r="C591" t="str">
        <v>% children of record, 8 yrs prior, baptized</v>
      </c>
      <c r="D591" t="str">
        <v>yes</v>
      </c>
      <c r="E591" t="str">
        <v>Prior-year CoR baptism rate - 0.0002</v>
      </c>
    </row>
    <row r="592">
      <c r="A592">
        <v>1857</v>
      </c>
      <c r="B592" t="str">
        <v>percent_cor_from_8_years_prior_lost</v>
      </c>
      <c r="C592" t="str">
        <v>Percent CoR from 8 years prior lost</v>
      </c>
      <c r="D592" t="str">
        <v>yes</v>
      </c>
      <c r="E592" t="str">
        <v>(CoR 8 years prior - CoR baptisms) / CoR 8 years prior</v>
      </c>
    </row>
    <row r="593">
      <c r="A593">
        <v>1857</v>
      </c>
      <c r="B593" t="str">
        <v>yoy_converts</v>
      </c>
      <c r="C593" t="str">
        <v>YoY % ∆ Converts</v>
      </c>
      <c r="D593" t="str">
        <v>yes</v>
      </c>
      <c r="E593" t="str">
        <v>(Converts - prior-year converts) / prior-year converts</v>
      </c>
    </row>
    <row r="594">
      <c r="A594">
        <v>1857</v>
      </c>
      <c r="B594" t="str">
        <v>membership_increase</v>
      </c>
      <c r="C594" t="str">
        <v>Membership Increase</v>
      </c>
      <c r="D594" t="str">
        <v>yes</v>
      </c>
      <c r="E594" t="str">
        <v>Converts + children-of-record baptisms</v>
      </c>
    </row>
    <row r="595">
      <c r="A595">
        <v>1857</v>
      </c>
      <c r="B595" t="str">
        <v>attrition</v>
      </c>
      <c r="C595" t="str">
        <v>% ∆ Attrition</v>
      </c>
      <c r="D595" t="str">
        <v>no</v>
      </c>
      <c r="E595" t="str">
        <v>(Current attrition - prior-year attrition) / prior-year attrition</v>
      </c>
    </row>
    <row r="596">
      <c r="A596">
        <v>1857</v>
      </c>
      <c r="B596" t="str">
        <v>member_attrition_officially_accounted_for_death_resignation_unbaptized_8yo</v>
      </c>
      <c r="C596" t="str">
        <v>Member Attrition Officially Accounted For (Death, Resignation, Unbaptized-8yo)</v>
      </c>
      <c r="D596" t="str">
        <v>yes</v>
      </c>
      <c r="E596" t="str">
        <v>Membership increase - official net growth</v>
      </c>
    </row>
    <row r="597">
      <c r="A597">
        <v>1857</v>
      </c>
      <c r="B597" t="str">
        <v>missionaries</v>
      </c>
      <c r="C597" t="str">
        <v>% ∆ Missionaries</v>
      </c>
      <c r="D597" t="str">
        <v>yes</v>
      </c>
      <c r="E597" t="str">
        <v>(Full-time missionaries - prior-year full-time missionaries) / prior-year full-time missionaries</v>
      </c>
    </row>
    <row r="598">
      <c r="A598">
        <v>1857</v>
      </c>
      <c r="B598" t="str">
        <v>of_church_on_mission</v>
      </c>
      <c r="C598" t="str">
        <v>% of Church on Mission</v>
      </c>
      <c r="D598" t="str">
        <v>yes</v>
      </c>
      <c r="E598" t="str">
        <v>Full-time missionaries / official membership</v>
      </c>
    </row>
    <row r="599">
      <c r="A599">
        <v>1857</v>
      </c>
      <c r="B599" t="str">
        <v>conv_missionary</v>
      </c>
      <c r="C599" t="str">
        <v>% ∆ Conv / Missionary</v>
      </c>
      <c r="D599" t="str">
        <v>yes</v>
      </c>
      <c r="E599" t="str">
        <v>(Conv / Missionary - prior-year Conv / Missionary) / prior-year Conv / Missionary</v>
      </c>
    </row>
    <row r="600">
      <c r="A600">
        <v>1857</v>
      </c>
      <c r="B600" t="str">
        <v>conv_missionary_ai</v>
      </c>
      <c r="C600" t="str">
        <v>Conv / Missionary</v>
      </c>
      <c r="D600" t="str">
        <v>yes</v>
      </c>
      <c r="E600" t="str">
        <v>Converts / full-time missionaries</v>
      </c>
    </row>
    <row r="601">
      <c r="A601">
        <v>1857</v>
      </c>
      <c r="B601" t="str">
        <v>net_membership_growth_missionary</v>
      </c>
      <c r="C601" t="str">
        <v>Net Membership Growth / Missionary</v>
      </c>
      <c r="D601" t="str">
        <v>yes</v>
      </c>
      <c r="E601" t="str">
        <v>Official net growth / full-time missionaries</v>
      </c>
    </row>
    <row r="602">
      <c r="A602">
        <v>1857</v>
      </c>
      <c r="B602" t="str">
        <v>gross_membership_increase_missionary</v>
      </c>
      <c r="C602" t="str">
        <v>Gross Membership Increase / Missionary</v>
      </c>
      <c r="D602" t="str">
        <v>yes</v>
      </c>
      <c r="E602" t="str">
        <v>Membership increase / full-time missionaries</v>
      </c>
    </row>
    <row r="603">
      <c r="A603">
        <v>1857</v>
      </c>
      <c r="B603" t="str">
        <v>stakes</v>
      </c>
      <c r="C603" t="str">
        <v>% ∆ Stakes</v>
      </c>
      <c r="D603" t="str">
        <v>yes</v>
      </c>
      <c r="E603" t="str">
        <v>(Stakes - prior-year stakes) / prior-year stakes</v>
      </c>
    </row>
    <row r="604">
      <c r="A604">
        <v>1857</v>
      </c>
      <c r="B604" t="str">
        <v>wards_branches</v>
      </c>
      <c r="C604" t="str">
        <v>% ∆ Wards + Branches</v>
      </c>
      <c r="D604" t="str">
        <v>yes</v>
      </c>
      <c r="E604" t="str">
        <v>(Wards and branches - prior-year wards and branches) / prior-year wards and branches</v>
      </c>
    </row>
    <row r="605">
      <c r="A605">
        <v>1857</v>
      </c>
      <c r="B605" t="str">
        <v>ward_branch_stake</v>
      </c>
      <c r="C605" t="str">
        <v>Ward &amp; Branch / Stake</v>
      </c>
      <c r="D605" t="str">
        <v>yes</v>
      </c>
      <c r="E605" t="str">
        <v>Wards and branches / stakes</v>
      </c>
    </row>
    <row r="606">
      <c r="A606">
        <v>1857</v>
      </c>
      <c r="B606" t="str">
        <v>wards_branches_stake_lost_since_1973</v>
      </c>
      <c r="C606" t="str">
        <v>Wards + Branches / Stake lost since 1973</v>
      </c>
      <c r="D606" t="str">
        <v>no</v>
      </c>
      <c r="E606" t="str">
        <v>(1973 wards and branches / stakes) - (current wards and branches / stakes)</v>
      </c>
    </row>
    <row r="607">
      <c r="A607">
        <v>1857</v>
      </c>
      <c r="B607" t="str">
        <v>members_ward_branch</v>
      </c>
      <c r="C607" t="str">
        <v>Members / Ward &amp; Branch</v>
      </c>
      <c r="D607" t="str">
        <v>yes</v>
      </c>
      <c r="E607" t="str">
        <v>Official membership / wards and branches</v>
      </c>
    </row>
    <row r="608">
      <c r="A608">
        <v>1857</v>
      </c>
      <c r="B608" t="str">
        <v>ward_branch_rolls_since_1980</v>
      </c>
      <c r="C608" t="str">
        <v>Ward &amp; Branch Rolls ∆ since 1980</v>
      </c>
      <c r="D608" t="str">
        <v>no</v>
      </c>
      <c r="E608" t="str">
        <v>(Current members per ward and branch) - (1980 members per ward and branch)</v>
      </c>
    </row>
    <row r="609">
      <c r="A609">
        <v>1857</v>
      </c>
      <c r="B609" t="str">
        <v>supplemental_inactive_mormons</v>
      </c>
      <c r="C609" t="str">
        <v>Inactive Mormons</v>
      </c>
      <c r="D609" t="str">
        <v>yes</v>
      </c>
      <c r="E609" t="str">
        <v>int(AX30/2)</v>
      </c>
    </row>
    <row r="610">
      <c r="A610">
        <v>1858</v>
      </c>
      <c r="B610" t="str">
        <v>official_net_growth</v>
      </c>
      <c r="C610" t="str">
        <v>Official Net Growth</v>
      </c>
      <c r="D610" t="str">
        <v>yes</v>
      </c>
      <c r="E610" t="str">
        <v>Official membership - prior-year official membership</v>
      </c>
    </row>
    <row r="611">
      <c r="A611">
        <v>1858</v>
      </c>
      <c r="B611" t="str">
        <v>official_growth_rate</v>
      </c>
      <c r="C611" t="str">
        <v>Official Growth Rate</v>
      </c>
      <c r="D611" t="str">
        <v>yes</v>
      </c>
      <c r="E611" t="str">
        <v>Official net growth / prior-year official membership</v>
      </c>
    </row>
    <row r="612">
      <c r="A612">
        <v>1858</v>
      </c>
      <c r="B612" t="str">
        <v>yoy_net_growth</v>
      </c>
      <c r="C612" t="str">
        <v>YoY % ∆ Net Growth</v>
      </c>
      <c r="D612" t="str">
        <v>yes</v>
      </c>
      <c r="E612" t="str">
        <v>(Official net growth - prior-year net growth) / prior-year net growth</v>
      </c>
    </row>
    <row r="613">
      <c r="A613">
        <v>1858</v>
      </c>
      <c r="B613" t="str">
        <v>cor_baptisms</v>
      </c>
      <c r="C613" t="str">
        <v>CoR Baptisms</v>
      </c>
      <c r="D613" t="str">
        <v>yes</v>
      </c>
      <c r="E613" t="str">
        <v>Children of record from 8 years prior * current CoR baptism rate</v>
      </c>
    </row>
    <row r="614">
      <c r="A614">
        <v>1858</v>
      </c>
      <c r="B614" t="str">
        <v>yoy_cor</v>
      </c>
      <c r="C614" t="str">
        <v>YoY % ∆ CoR</v>
      </c>
      <c r="D614" t="str">
        <v>yes</v>
      </c>
      <c r="E614" t="str">
        <v>(Children of record - prior-year children of record) / prior-year children of record</v>
      </c>
    </row>
    <row r="615">
      <c r="A615">
        <v>1858</v>
      </c>
      <c r="B615" t="str">
        <v>cor_baptisms_as_of_net_growth</v>
      </c>
      <c r="C615" t="str">
        <v>∆ CoR Baptisms as % of Net Growth</v>
      </c>
      <c r="D615" t="str">
        <v>yes</v>
      </c>
      <c r="E615" t="str">
        <v>Children-of-record baptisms / official net growth</v>
      </c>
    </row>
    <row r="616">
      <c r="A616">
        <v>1858</v>
      </c>
      <c r="B616" t="str">
        <v>children_of_record_8_yrs_prior_baptized</v>
      </c>
      <c r="C616" t="str">
        <v>% children of record, 8 yrs prior, baptized</v>
      </c>
      <c r="D616" t="str">
        <v>yes</v>
      </c>
      <c r="E616" t="str">
        <v>Prior-year CoR baptism rate - 0.0002</v>
      </c>
    </row>
    <row r="617">
      <c r="A617">
        <v>1858</v>
      </c>
      <c r="B617" t="str">
        <v>percent_cor_from_8_years_prior_lost</v>
      </c>
      <c r="C617" t="str">
        <v>Percent CoR from 8 years prior lost</v>
      </c>
      <c r="D617" t="str">
        <v>yes</v>
      </c>
      <c r="E617" t="str">
        <v>(CoR 8 years prior - CoR baptisms) / CoR 8 years prior</v>
      </c>
    </row>
    <row r="618">
      <c r="A618">
        <v>1858</v>
      </c>
      <c r="B618" t="str">
        <v>yoy_converts</v>
      </c>
      <c r="C618" t="str">
        <v>YoY % ∆ Converts</v>
      </c>
      <c r="D618" t="str">
        <v>yes</v>
      </c>
      <c r="E618" t="str">
        <v>(Converts - prior-year converts) / prior-year converts</v>
      </c>
    </row>
    <row r="619">
      <c r="A619">
        <v>1858</v>
      </c>
      <c r="B619" t="str">
        <v>membership_increase</v>
      </c>
      <c r="C619" t="str">
        <v>Membership Increase</v>
      </c>
      <c r="D619" t="str">
        <v>yes</v>
      </c>
      <c r="E619" t="str">
        <v>Converts + children-of-record baptisms</v>
      </c>
    </row>
    <row r="620">
      <c r="A620">
        <v>1858</v>
      </c>
      <c r="B620" t="str">
        <v>attrition</v>
      </c>
      <c r="C620" t="str">
        <v>% ∆ Attrition</v>
      </c>
      <c r="D620" t="str">
        <v>no</v>
      </c>
      <c r="E620" t="str">
        <v>(Current attrition - prior-year attrition) / prior-year attrition</v>
      </c>
    </row>
    <row r="621">
      <c r="A621">
        <v>1858</v>
      </c>
      <c r="B621" t="str">
        <v>member_attrition_officially_accounted_for_death_resignation_unbaptized_8yo</v>
      </c>
      <c r="C621" t="str">
        <v>Member Attrition Officially Accounted For (Death, Resignation, Unbaptized-8yo)</v>
      </c>
      <c r="D621" t="str">
        <v>yes</v>
      </c>
      <c r="E621" t="str">
        <v>Membership increase - official net growth</v>
      </c>
    </row>
    <row r="622">
      <c r="A622">
        <v>1858</v>
      </c>
      <c r="B622" t="str">
        <v>missionaries</v>
      </c>
      <c r="C622" t="str">
        <v>% ∆ Missionaries</v>
      </c>
      <c r="D622" t="str">
        <v>yes</v>
      </c>
      <c r="E622" t="str">
        <v>(Full-time missionaries - prior-year full-time missionaries) / prior-year full-time missionaries</v>
      </c>
    </row>
    <row r="623">
      <c r="A623">
        <v>1858</v>
      </c>
      <c r="B623" t="str">
        <v>of_church_on_mission</v>
      </c>
      <c r="C623" t="str">
        <v>% of Church on Mission</v>
      </c>
      <c r="D623" t="str">
        <v>yes</v>
      </c>
      <c r="E623" t="str">
        <v>Full-time missionaries / official membership</v>
      </c>
    </row>
    <row r="624">
      <c r="A624">
        <v>1858</v>
      </c>
      <c r="B624" t="str">
        <v>conv_missionary</v>
      </c>
      <c r="C624" t="str">
        <v>% ∆ Conv / Missionary</v>
      </c>
      <c r="D624" t="str">
        <v>yes</v>
      </c>
      <c r="E624" t="str">
        <v>(Conv / Missionary - prior-year Conv / Missionary) / prior-year Conv / Missionary</v>
      </c>
    </row>
    <row r="625">
      <c r="A625">
        <v>1858</v>
      </c>
      <c r="B625" t="str">
        <v>conv_missionary_ai</v>
      </c>
      <c r="C625" t="str">
        <v>Conv / Missionary</v>
      </c>
      <c r="D625" t="str">
        <v>yes</v>
      </c>
      <c r="E625" t="str">
        <v>Converts / full-time missionaries</v>
      </c>
    </row>
    <row r="626">
      <c r="A626">
        <v>1858</v>
      </c>
      <c r="B626" t="str">
        <v>net_membership_growth_missionary</v>
      </c>
      <c r="C626" t="str">
        <v>Net Membership Growth / Missionary</v>
      </c>
      <c r="D626" t="str">
        <v>yes</v>
      </c>
      <c r="E626" t="str">
        <v>Official net growth / full-time missionaries</v>
      </c>
    </row>
    <row r="627">
      <c r="A627">
        <v>1858</v>
      </c>
      <c r="B627" t="str">
        <v>gross_membership_increase_missionary</v>
      </c>
      <c r="C627" t="str">
        <v>Gross Membership Increase / Missionary</v>
      </c>
      <c r="D627" t="str">
        <v>yes</v>
      </c>
      <c r="E627" t="str">
        <v>Membership increase / full-time missionaries</v>
      </c>
    </row>
    <row r="628">
      <c r="A628">
        <v>1858</v>
      </c>
      <c r="B628" t="str">
        <v>stakes</v>
      </c>
      <c r="C628" t="str">
        <v>% ∆ Stakes</v>
      </c>
      <c r="D628" t="str">
        <v>yes</v>
      </c>
      <c r="E628" t="str">
        <v>(Stakes - prior-year stakes) / prior-year stakes</v>
      </c>
    </row>
    <row r="629">
      <c r="A629">
        <v>1858</v>
      </c>
      <c r="B629" t="str">
        <v>wards_branches</v>
      </c>
      <c r="C629" t="str">
        <v>% ∆ Wards + Branches</v>
      </c>
      <c r="D629" t="str">
        <v>yes</v>
      </c>
      <c r="E629" t="str">
        <v>(Wards and branches - prior-year wards and branches) / prior-year wards and branches</v>
      </c>
    </row>
    <row r="630">
      <c r="A630">
        <v>1858</v>
      </c>
      <c r="B630" t="str">
        <v>ward_branch_stake</v>
      </c>
      <c r="C630" t="str">
        <v>Ward &amp; Branch / Stake</v>
      </c>
      <c r="D630" t="str">
        <v>yes</v>
      </c>
      <c r="E630" t="str">
        <v>Wards and branches / stakes</v>
      </c>
    </row>
    <row r="631">
      <c r="A631">
        <v>1858</v>
      </c>
      <c r="B631" t="str">
        <v>wards_branches_stake_lost_since_1973</v>
      </c>
      <c r="C631" t="str">
        <v>Wards + Branches / Stake lost since 1973</v>
      </c>
      <c r="D631" t="str">
        <v>no</v>
      </c>
      <c r="E631" t="str">
        <v>(1973 wards and branches / stakes) - (current wards and branches / stakes)</v>
      </c>
    </row>
    <row r="632">
      <c r="A632">
        <v>1858</v>
      </c>
      <c r="B632" t="str">
        <v>members_ward_branch</v>
      </c>
      <c r="C632" t="str">
        <v>Members / Ward &amp; Branch</v>
      </c>
      <c r="D632" t="str">
        <v>yes</v>
      </c>
      <c r="E632" t="str">
        <v>Official membership / wards and branches</v>
      </c>
    </row>
    <row r="633">
      <c r="A633">
        <v>1858</v>
      </c>
      <c r="B633" t="str">
        <v>ward_branch_rolls_since_1980</v>
      </c>
      <c r="C633" t="str">
        <v>Ward &amp; Branch Rolls ∆ since 1980</v>
      </c>
      <c r="D633" t="str">
        <v>no</v>
      </c>
      <c r="E633" t="str">
        <v>(Current members per ward and branch) - (1980 members per ward and branch)</v>
      </c>
    </row>
    <row r="634">
      <c r="A634">
        <v>1858</v>
      </c>
      <c r="B634" t="str">
        <v>supplemental_inactive_mormons</v>
      </c>
      <c r="C634" t="str">
        <v>Inactive Mormons</v>
      </c>
      <c r="D634" t="str">
        <v>yes</v>
      </c>
      <c r="E634" t="str">
        <v>round(AZ30+AX31-(AZ30*J31/1000),0)</v>
      </c>
    </row>
    <row r="635">
      <c r="A635">
        <v>1859</v>
      </c>
      <c r="B635" t="str">
        <v>official_net_growth</v>
      </c>
      <c r="C635" t="str">
        <v>Official Net Growth</v>
      </c>
      <c r="D635" t="str">
        <v>yes</v>
      </c>
      <c r="E635" t="str">
        <v>Official membership - prior-year official membership</v>
      </c>
    </row>
    <row r="636">
      <c r="A636">
        <v>1859</v>
      </c>
      <c r="B636" t="str">
        <v>official_growth_rate</v>
      </c>
      <c r="C636" t="str">
        <v>Official Growth Rate</v>
      </c>
      <c r="D636" t="str">
        <v>yes</v>
      </c>
      <c r="E636" t="str">
        <v>Official net growth / prior-year official membership</v>
      </c>
    </row>
    <row r="637">
      <c r="A637">
        <v>1859</v>
      </c>
      <c r="B637" t="str">
        <v>yoy_net_growth</v>
      </c>
      <c r="C637" t="str">
        <v>YoY % ∆ Net Growth</v>
      </c>
      <c r="D637" t="str">
        <v>yes</v>
      </c>
      <c r="E637" t="str">
        <v>(Official net growth - prior-year net growth) / prior-year net growth</v>
      </c>
    </row>
    <row r="638">
      <c r="A638">
        <v>1859</v>
      </c>
      <c r="B638" t="str">
        <v>cor_baptisms</v>
      </c>
      <c r="C638" t="str">
        <v>CoR Baptisms</v>
      </c>
      <c r="D638" t="str">
        <v>yes</v>
      </c>
      <c r="E638" t="str">
        <v>Children of record from 8 years prior * current CoR baptism rate</v>
      </c>
    </row>
    <row r="639">
      <c r="A639">
        <v>1859</v>
      </c>
      <c r="B639" t="str">
        <v>yoy_cor</v>
      </c>
      <c r="C639" t="str">
        <v>YoY % ∆ CoR</v>
      </c>
      <c r="D639" t="str">
        <v>yes</v>
      </c>
      <c r="E639" t="str">
        <v>(Children of record - prior-year children of record) / prior-year children of record</v>
      </c>
    </row>
    <row r="640">
      <c r="A640">
        <v>1859</v>
      </c>
      <c r="B640" t="str">
        <v>cor_baptisms_as_of_net_growth</v>
      </c>
      <c r="C640" t="str">
        <v>∆ CoR Baptisms as % of Net Growth</v>
      </c>
      <c r="D640" t="str">
        <v>yes</v>
      </c>
      <c r="E640" t="str">
        <v>Children-of-record baptisms / official net growth</v>
      </c>
    </row>
    <row r="641">
      <c r="A641">
        <v>1859</v>
      </c>
      <c r="B641" t="str">
        <v>children_of_record_8_yrs_prior_baptized</v>
      </c>
      <c r="C641" t="str">
        <v>% children of record, 8 yrs prior, baptized</v>
      </c>
      <c r="D641" t="str">
        <v>yes</v>
      </c>
      <c r="E641" t="str">
        <v>Prior-year CoR baptism rate - 0.0002</v>
      </c>
    </row>
    <row r="642">
      <c r="A642">
        <v>1859</v>
      </c>
      <c r="B642" t="str">
        <v>percent_cor_from_8_years_prior_lost</v>
      </c>
      <c r="C642" t="str">
        <v>Percent CoR from 8 years prior lost</v>
      </c>
      <c r="D642" t="str">
        <v>yes</v>
      </c>
      <c r="E642" t="str">
        <v>(CoR 8 years prior - CoR baptisms) / CoR 8 years prior</v>
      </c>
    </row>
    <row r="643">
      <c r="A643">
        <v>1859</v>
      </c>
      <c r="B643" t="str">
        <v>converts</v>
      </c>
      <c r="C643" t="str">
        <v>Converts</v>
      </c>
      <c r="D643" t="str">
        <v>no</v>
      </c>
      <c r="E643" t="str">
        <v>round(B32*0.01,0)</v>
      </c>
    </row>
    <row r="644">
      <c r="A644">
        <v>1859</v>
      </c>
      <c r="B644" t="str">
        <v>yoy_converts</v>
      </c>
      <c r="C644" t="str">
        <v>YoY % ∆ Converts</v>
      </c>
      <c r="D644" t="str">
        <v>yes</v>
      </c>
      <c r="E644" t="str">
        <v>(Converts - prior-year converts) / prior-year converts</v>
      </c>
    </row>
    <row r="645">
      <c r="A645">
        <v>1859</v>
      </c>
      <c r="B645" t="str">
        <v>membership_increase</v>
      </c>
      <c r="C645" t="str">
        <v>Membership Increase</v>
      </c>
      <c r="D645" t="str">
        <v>yes</v>
      </c>
      <c r="E645" t="str">
        <v>Converts + children-of-record baptisms</v>
      </c>
    </row>
    <row r="646">
      <c r="A646">
        <v>1859</v>
      </c>
      <c r="B646" t="str">
        <v>attrition</v>
      </c>
      <c r="C646" t="str">
        <v>% ∆ Attrition</v>
      </c>
      <c r="D646" t="str">
        <v>no</v>
      </c>
      <c r="E646" t="str">
        <v>(Current attrition - prior-year attrition) / prior-year attrition</v>
      </c>
    </row>
    <row r="647">
      <c r="A647">
        <v>1859</v>
      </c>
      <c r="B647" t="str">
        <v>member_attrition_officially_accounted_for_death_resignation_unbaptized_8yo</v>
      </c>
      <c r="C647" t="str">
        <v>Member Attrition Officially Accounted For (Death, Resignation, Unbaptized-8yo)</v>
      </c>
      <c r="D647" t="str">
        <v>yes</v>
      </c>
      <c r="E647" t="str">
        <v>Membership increase - official net growth</v>
      </c>
    </row>
    <row r="648">
      <c r="A648">
        <v>1859</v>
      </c>
      <c r="B648" t="str">
        <v>missionaries</v>
      </c>
      <c r="C648" t="str">
        <v>% ∆ Missionaries</v>
      </c>
      <c r="D648" t="str">
        <v>yes</v>
      </c>
      <c r="E648" t="str">
        <v>(Full-time missionaries - prior-year full-time missionaries) / prior-year full-time missionaries</v>
      </c>
    </row>
    <row r="649">
      <c r="A649">
        <v>1859</v>
      </c>
      <c r="B649" t="str">
        <v>of_church_on_mission</v>
      </c>
      <c r="C649" t="str">
        <v>% of Church on Mission</v>
      </c>
      <c r="D649" t="str">
        <v>yes</v>
      </c>
      <c r="E649" t="str">
        <v>Full-time missionaries / official membership</v>
      </c>
    </row>
    <row r="650">
      <c r="A650">
        <v>1859</v>
      </c>
      <c r="B650" t="str">
        <v>conv_missionary</v>
      </c>
      <c r="C650" t="str">
        <v>% ∆ Conv / Missionary</v>
      </c>
      <c r="D650" t="str">
        <v>yes</v>
      </c>
      <c r="E650" t="str">
        <v>(Conv / Missionary - prior-year Conv / Missionary) / prior-year Conv / Missionary</v>
      </c>
    </row>
    <row r="651">
      <c r="A651">
        <v>1859</v>
      </c>
      <c r="B651" t="str">
        <v>conv_missionary_ai</v>
      </c>
      <c r="C651" t="str">
        <v>Conv / Missionary</v>
      </c>
      <c r="D651" t="str">
        <v>yes</v>
      </c>
      <c r="E651" t="str">
        <v>Converts / full-time missionaries</v>
      </c>
    </row>
    <row r="652">
      <c r="A652">
        <v>1859</v>
      </c>
      <c r="B652" t="str">
        <v>net_membership_growth_missionary</v>
      </c>
      <c r="C652" t="str">
        <v>Net Membership Growth / Missionary</v>
      </c>
      <c r="D652" t="str">
        <v>yes</v>
      </c>
      <c r="E652" t="str">
        <v>Official net growth / full-time missionaries</v>
      </c>
    </row>
    <row r="653">
      <c r="A653">
        <v>1859</v>
      </c>
      <c r="B653" t="str">
        <v>gross_membership_increase_missionary</v>
      </c>
      <c r="C653" t="str">
        <v>Gross Membership Increase / Missionary</v>
      </c>
      <c r="D653" t="str">
        <v>yes</v>
      </c>
      <c r="E653" t="str">
        <v>Membership increase / full-time missionaries</v>
      </c>
    </row>
    <row r="654">
      <c r="A654">
        <v>1859</v>
      </c>
      <c r="B654" t="str">
        <v>stakes</v>
      </c>
      <c r="C654" t="str">
        <v>% ∆ Stakes</v>
      </c>
      <c r="D654" t="str">
        <v>yes</v>
      </c>
      <c r="E654" t="str">
        <v>(Stakes - prior-year stakes) / prior-year stakes</v>
      </c>
    </row>
    <row r="655">
      <c r="A655">
        <v>1859</v>
      </c>
      <c r="B655" t="str">
        <v>wards_branches</v>
      </c>
      <c r="C655" t="str">
        <v>% ∆ Wards + Branches</v>
      </c>
      <c r="D655" t="str">
        <v>yes</v>
      </c>
      <c r="E655" t="str">
        <v>(Wards and branches - prior-year wards and branches) / prior-year wards and branches</v>
      </c>
    </row>
    <row r="656">
      <c r="A656">
        <v>1859</v>
      </c>
      <c r="B656" t="str">
        <v>ward_branch_stake</v>
      </c>
      <c r="C656" t="str">
        <v>Ward &amp; Branch / Stake</v>
      </c>
      <c r="D656" t="str">
        <v>yes</v>
      </c>
      <c r="E656" t="str">
        <v>Wards and branches / stakes</v>
      </c>
    </row>
    <row r="657">
      <c r="A657">
        <v>1859</v>
      </c>
      <c r="B657" t="str">
        <v>wards_branches_stake_lost_since_1973</v>
      </c>
      <c r="C657" t="str">
        <v>Wards + Branches / Stake lost since 1973</v>
      </c>
      <c r="D657" t="str">
        <v>no</v>
      </c>
      <c r="E657" t="str">
        <v>(1973 wards and branches / stakes) - (current wards and branches / stakes)</v>
      </c>
    </row>
    <row r="658">
      <c r="A658">
        <v>1859</v>
      </c>
      <c r="B658" t="str">
        <v>members_ward_branch</v>
      </c>
      <c r="C658" t="str">
        <v>Members / Ward &amp; Branch</v>
      </c>
      <c r="D658" t="str">
        <v>yes</v>
      </c>
      <c r="E658" t="str">
        <v>Official membership / wards and branches</v>
      </c>
    </row>
    <row r="659">
      <c r="A659">
        <v>1859</v>
      </c>
      <c r="B659" t="str">
        <v>ward_branch_rolls_since_1980</v>
      </c>
      <c r="C659" t="str">
        <v>Ward &amp; Branch Rolls ∆ since 1980</v>
      </c>
      <c r="D659" t="str">
        <v>no</v>
      </c>
      <c r="E659" t="str">
        <v>(Current members per ward and branch) - (1980 members per ward and branch)</v>
      </c>
    </row>
    <row r="660">
      <c r="A660">
        <v>1859</v>
      </c>
      <c r="B660" t="str">
        <v>supplemental_mormon_death_rate</v>
      </c>
      <c r="C660" t="str">
        <v>Mormon Death Rate</v>
      </c>
      <c r="D660" t="str">
        <v>no</v>
      </c>
      <c r="E660" t="str">
        <v>round(((average(indirect("H"&amp;max(A32-1827-round(K32,0)-20,2)&amp;":H"&amp;max(A32-1827-round(K32,0),2)+min(round((A32-1827)/2,0),20)))+average(indirect("G"&amp;max(A32-1824-round(K32,0)-20,2)&amp;":G"&amp;max(A32-1824-round(K32,0),2)+min(round((A32-1824)/2,0),20)))+average(indirect("E"&amp;max(A32-1827-round(K32-(((3*K32/4)+8)/2),0)-20,2)&amp;":E"&amp;max(A32-1827-round(K32-(((3*K32/4)+8)/2),0),2)+min(round((A32-1827)/2,0),20))))*1000/average(B31:B32))*0.7,1)</v>
      </c>
    </row>
    <row r="661">
      <c r="A661">
        <v>1859</v>
      </c>
      <c r="B661" t="str">
        <v>supplemental_names_removed_raw</v>
      </c>
      <c r="C661" t="str">
        <v>Names Removed Raw</v>
      </c>
      <c r="D661" t="str">
        <v>no</v>
      </c>
      <c r="E661" t="str">
        <v>B31-B32+D32+E32-BA32-BB32+BC32</v>
      </c>
    </row>
    <row r="662">
      <c r="A662">
        <v>1859</v>
      </c>
      <c r="B662" t="str">
        <v>supplemental_manual_corrections</v>
      </c>
      <c r="C662" t="str">
        <v>Manual Corrections</v>
      </c>
      <c r="D662" t="str">
        <v>no</v>
      </c>
      <c r="E662" t="str">
        <v>BG32-(B31-B32+D32+E32-BA32-BB32)</v>
      </c>
    </row>
    <row r="663">
      <c r="A663">
        <v>1859</v>
      </c>
      <c r="B663" t="str">
        <v>supplemental_cumulative_corrections</v>
      </c>
      <c r="C663" t="str">
        <v>Cumulative Corrections</v>
      </c>
      <c r="D663" t="str">
        <v>no</v>
      </c>
      <c r="E663" t="str">
        <v>BF31+BE32</v>
      </c>
    </row>
    <row r="664">
      <c r="A664">
        <v>1859</v>
      </c>
      <c r="B664" t="str">
        <v>supplemental_names_removed</v>
      </c>
      <c r="C664" t="str">
        <v>Names Removed</v>
      </c>
      <c r="D664" t="str">
        <v>yes</v>
      </c>
      <c r="E664" t="str">
        <v>round(average(B31:B32)*0.00013,0)</v>
      </c>
    </row>
    <row r="665">
      <c r="A665">
        <v>1860</v>
      </c>
      <c r="B665" t="str">
        <v>official_net_growth</v>
      </c>
      <c r="C665" t="str">
        <v>Official Net Growth</v>
      </c>
      <c r="D665" t="str">
        <v>yes</v>
      </c>
      <c r="E665" t="str">
        <v>Official membership - prior-year official membership</v>
      </c>
    </row>
    <row r="666">
      <c r="A666">
        <v>1860</v>
      </c>
      <c r="B666" t="str">
        <v>official_growth_rate</v>
      </c>
      <c r="C666" t="str">
        <v>Official Growth Rate</v>
      </c>
      <c r="D666" t="str">
        <v>yes</v>
      </c>
      <c r="E666" t="str">
        <v>Official net growth / prior-year official membership</v>
      </c>
    </row>
    <row r="667">
      <c r="A667">
        <v>1860</v>
      </c>
      <c r="B667" t="str">
        <v>yoy_net_growth</v>
      </c>
      <c r="C667" t="str">
        <v>YoY % ∆ Net Growth</v>
      </c>
      <c r="D667" t="str">
        <v>yes</v>
      </c>
      <c r="E667" t="str">
        <v>(Official net growth - prior-year net growth) / prior-year net growth</v>
      </c>
    </row>
    <row r="668">
      <c r="A668">
        <v>1860</v>
      </c>
      <c r="B668" t="str">
        <v>cor_baptisms</v>
      </c>
      <c r="C668" t="str">
        <v>CoR Baptisms</v>
      </c>
      <c r="D668" t="str">
        <v>yes</v>
      </c>
      <c r="E668" t="str">
        <v>Children of record from 8 years prior * current CoR baptism rate</v>
      </c>
    </row>
    <row r="669">
      <c r="A669">
        <v>1860</v>
      </c>
      <c r="B669" t="str">
        <v>yoy_cor</v>
      </c>
      <c r="C669" t="str">
        <v>YoY % ∆ CoR</v>
      </c>
      <c r="D669" t="str">
        <v>yes</v>
      </c>
      <c r="E669" t="str">
        <v>(Children of record - prior-year children of record) / prior-year children of record</v>
      </c>
    </row>
    <row r="670">
      <c r="A670">
        <v>1860</v>
      </c>
      <c r="B670" t="str">
        <v>cor_baptisms_as_of_net_growth</v>
      </c>
      <c r="C670" t="str">
        <v>∆ CoR Baptisms as % of Net Growth</v>
      </c>
      <c r="D670" t="str">
        <v>yes</v>
      </c>
      <c r="E670" t="str">
        <v>Children-of-record baptisms / official net growth</v>
      </c>
    </row>
    <row r="671">
      <c r="A671">
        <v>1860</v>
      </c>
      <c r="B671" t="str">
        <v>children_of_record_8_yrs_prior_baptized</v>
      </c>
      <c r="C671" t="str">
        <v>% children of record, 8 yrs prior, baptized</v>
      </c>
      <c r="D671" t="str">
        <v>yes</v>
      </c>
      <c r="E671" t="str">
        <v>Prior-year CoR baptism rate - 0.0002</v>
      </c>
    </row>
    <row r="672">
      <c r="A672">
        <v>1860</v>
      </c>
      <c r="B672" t="str">
        <v>percent_cor_from_8_years_prior_lost</v>
      </c>
      <c r="C672" t="str">
        <v>Percent CoR from 8 years prior lost</v>
      </c>
      <c r="D672" t="str">
        <v>yes</v>
      </c>
      <c r="E672" t="str">
        <v>(CoR 8 years prior - CoR baptisms) / CoR 8 years prior</v>
      </c>
    </row>
    <row r="673">
      <c r="A673">
        <v>1860</v>
      </c>
      <c r="B673" t="str">
        <v>yoy_converts</v>
      </c>
      <c r="C673" t="str">
        <v>YoY % ∆ Converts</v>
      </c>
      <c r="D673" t="str">
        <v>yes</v>
      </c>
      <c r="E673" t="str">
        <v>(Converts - prior-year converts) / prior-year converts</v>
      </c>
    </row>
    <row r="674">
      <c r="A674">
        <v>1860</v>
      </c>
      <c r="B674" t="str">
        <v>membership_increase</v>
      </c>
      <c r="C674" t="str">
        <v>Membership Increase</v>
      </c>
      <c r="D674" t="str">
        <v>yes</v>
      </c>
      <c r="E674" t="str">
        <v>Converts + children-of-record baptisms</v>
      </c>
    </row>
    <row r="675">
      <c r="A675">
        <v>1860</v>
      </c>
      <c r="B675" t="str">
        <v>attrition</v>
      </c>
      <c r="C675" t="str">
        <v>% ∆ Attrition</v>
      </c>
      <c r="D675" t="str">
        <v>no</v>
      </c>
      <c r="E675" t="str">
        <v>(Current attrition - prior-year attrition) / prior-year attrition</v>
      </c>
    </row>
    <row r="676">
      <c r="A676">
        <v>1860</v>
      </c>
      <c r="B676" t="str">
        <v>member_attrition_officially_accounted_for_death_resignation_unbaptized_8yo</v>
      </c>
      <c r="C676" t="str">
        <v>Member Attrition Officially Accounted For (Death, Resignation, Unbaptized-8yo)</v>
      </c>
      <c r="D676" t="str">
        <v>yes</v>
      </c>
      <c r="E676" t="str">
        <v>Membership increase - official net growth</v>
      </c>
    </row>
    <row r="677">
      <c r="A677">
        <v>1860</v>
      </c>
      <c r="B677" t="str">
        <v>missionaries</v>
      </c>
      <c r="C677" t="str">
        <v>% ∆ Missionaries</v>
      </c>
      <c r="D677" t="str">
        <v>yes</v>
      </c>
      <c r="E677" t="str">
        <v>(Full-time missionaries - prior-year full-time missionaries) / prior-year full-time missionaries</v>
      </c>
    </row>
    <row r="678">
      <c r="A678">
        <v>1860</v>
      </c>
      <c r="B678" t="str">
        <v>of_church_on_mission</v>
      </c>
      <c r="C678" t="str">
        <v>% of Church on Mission</v>
      </c>
      <c r="D678" t="str">
        <v>yes</v>
      </c>
      <c r="E678" t="str">
        <v>Full-time missionaries / official membership</v>
      </c>
    </row>
    <row r="679">
      <c r="A679">
        <v>1860</v>
      </c>
      <c r="B679" t="str">
        <v>conv_missionary</v>
      </c>
      <c r="C679" t="str">
        <v>% ∆ Conv / Missionary</v>
      </c>
      <c r="D679" t="str">
        <v>yes</v>
      </c>
      <c r="E679" t="str">
        <v>(Conv / Missionary - prior-year Conv / Missionary) / prior-year Conv / Missionary</v>
      </c>
    </row>
    <row r="680">
      <c r="A680">
        <v>1860</v>
      </c>
      <c r="B680" t="str">
        <v>conv_missionary_ai</v>
      </c>
      <c r="C680" t="str">
        <v>Conv / Missionary</v>
      </c>
      <c r="D680" t="str">
        <v>yes</v>
      </c>
      <c r="E680" t="str">
        <v>Converts / full-time missionaries</v>
      </c>
    </row>
    <row r="681">
      <c r="A681">
        <v>1860</v>
      </c>
      <c r="B681" t="str">
        <v>net_membership_growth_missionary</v>
      </c>
      <c r="C681" t="str">
        <v>Net Membership Growth / Missionary</v>
      </c>
      <c r="D681" t="str">
        <v>yes</v>
      </c>
      <c r="E681" t="str">
        <v>Official net growth / full-time missionaries</v>
      </c>
    </row>
    <row r="682">
      <c r="A682">
        <v>1860</v>
      </c>
      <c r="B682" t="str">
        <v>gross_membership_increase_missionary</v>
      </c>
      <c r="C682" t="str">
        <v>Gross Membership Increase / Missionary</v>
      </c>
      <c r="D682" t="str">
        <v>yes</v>
      </c>
      <c r="E682" t="str">
        <v>Membership increase / full-time missionaries</v>
      </c>
    </row>
    <row r="683">
      <c r="A683">
        <v>1860</v>
      </c>
      <c r="B683" t="str">
        <v>stakes</v>
      </c>
      <c r="C683" t="str">
        <v>% ∆ Stakes</v>
      </c>
      <c r="D683" t="str">
        <v>yes</v>
      </c>
      <c r="E683" t="str">
        <v>(Stakes - prior-year stakes) / prior-year stakes</v>
      </c>
    </row>
    <row r="684">
      <c r="A684">
        <v>1860</v>
      </c>
      <c r="B684" t="str">
        <v>wards_branches</v>
      </c>
      <c r="C684" t="str">
        <v>% ∆ Wards + Branches</v>
      </c>
      <c r="D684" t="str">
        <v>yes</v>
      </c>
      <c r="E684" t="str">
        <v>(Wards and branches - prior-year wards and branches) / prior-year wards and branches</v>
      </c>
    </row>
    <row r="685">
      <c r="A685">
        <v>1860</v>
      </c>
      <c r="B685" t="str">
        <v>ward_branch_stake</v>
      </c>
      <c r="C685" t="str">
        <v>Ward &amp; Branch / Stake</v>
      </c>
      <c r="D685" t="str">
        <v>yes</v>
      </c>
      <c r="E685" t="str">
        <v>Wards and branches / stakes</v>
      </c>
    </row>
    <row r="686">
      <c r="A686">
        <v>1860</v>
      </c>
      <c r="B686" t="str">
        <v>wards_branches_stake_lost_since_1973</v>
      </c>
      <c r="C686" t="str">
        <v>Wards + Branches / Stake lost since 1973</v>
      </c>
      <c r="D686" t="str">
        <v>no</v>
      </c>
      <c r="E686" t="str">
        <v>(1973 wards and branches / stakes) - (current wards and branches / stakes)</v>
      </c>
    </row>
    <row r="687">
      <c r="A687">
        <v>1860</v>
      </c>
      <c r="B687" t="str">
        <v>members_ward_branch</v>
      </c>
      <c r="C687" t="str">
        <v>Members / Ward &amp; Branch</v>
      </c>
      <c r="D687" t="str">
        <v>yes</v>
      </c>
      <c r="E687" t="str">
        <v>Official membership / wards and branches</v>
      </c>
    </row>
    <row r="688">
      <c r="A688">
        <v>1860</v>
      </c>
      <c r="B688" t="str">
        <v>ward_branch_rolls_since_1980</v>
      </c>
      <c r="C688" t="str">
        <v>Ward &amp; Branch Rolls ∆ since 1980</v>
      </c>
      <c r="D688" t="str">
        <v>no</v>
      </c>
      <c r="E688" t="str">
        <v>(Current members per ward and branch) - (1980 members per ward and branch)</v>
      </c>
    </row>
    <row r="689">
      <c r="A689">
        <v>1861</v>
      </c>
      <c r="B689" t="str">
        <v>official_net_growth</v>
      </c>
      <c r="C689" t="str">
        <v>Official Net Growth</v>
      </c>
      <c r="D689" t="str">
        <v>yes</v>
      </c>
      <c r="E689" t="str">
        <v>Official membership - prior-year official membership</v>
      </c>
    </row>
    <row r="690">
      <c r="A690">
        <v>1861</v>
      </c>
      <c r="B690" t="str">
        <v>official_growth_rate</v>
      </c>
      <c r="C690" t="str">
        <v>Official Growth Rate</v>
      </c>
      <c r="D690" t="str">
        <v>yes</v>
      </c>
      <c r="E690" t="str">
        <v>Official net growth / prior-year official membership</v>
      </c>
    </row>
    <row r="691">
      <c r="A691">
        <v>1861</v>
      </c>
      <c r="B691" t="str">
        <v>yoy_net_growth</v>
      </c>
      <c r="C691" t="str">
        <v>YoY % ∆ Net Growth</v>
      </c>
      <c r="D691" t="str">
        <v>yes</v>
      </c>
      <c r="E691" t="str">
        <v>(Official net growth - prior-year net growth) / prior-year net growth</v>
      </c>
    </row>
    <row r="692">
      <c r="A692">
        <v>1861</v>
      </c>
      <c r="B692" t="str">
        <v>cor_baptisms</v>
      </c>
      <c r="C692" t="str">
        <v>CoR Baptisms</v>
      </c>
      <c r="D692" t="str">
        <v>yes</v>
      </c>
      <c r="E692" t="str">
        <v>Children of record from 8 years prior * current CoR baptism rate</v>
      </c>
    </row>
    <row r="693">
      <c r="A693">
        <v>1861</v>
      </c>
      <c r="B693" t="str">
        <v>yoy_cor</v>
      </c>
      <c r="C693" t="str">
        <v>YoY % ∆ CoR</v>
      </c>
      <c r="D693" t="str">
        <v>yes</v>
      </c>
      <c r="E693" t="str">
        <v>(Children of record - prior-year children of record) / prior-year children of record</v>
      </c>
    </row>
    <row r="694">
      <c r="A694">
        <v>1861</v>
      </c>
      <c r="B694" t="str">
        <v>cor_baptisms_as_of_net_growth</v>
      </c>
      <c r="C694" t="str">
        <v>∆ CoR Baptisms as % of Net Growth</v>
      </c>
      <c r="D694" t="str">
        <v>yes</v>
      </c>
      <c r="E694" t="str">
        <v>Children-of-record baptisms / official net growth</v>
      </c>
    </row>
    <row r="695">
      <c r="A695">
        <v>1861</v>
      </c>
      <c r="B695" t="str">
        <v>children_of_record_8_yrs_prior_baptized</v>
      </c>
      <c r="C695" t="str">
        <v>% children of record, 8 yrs prior, baptized</v>
      </c>
      <c r="D695" t="str">
        <v>yes</v>
      </c>
      <c r="E695" t="str">
        <v>Prior-year CoR baptism rate - 0.0002</v>
      </c>
    </row>
    <row r="696">
      <c r="A696">
        <v>1861</v>
      </c>
      <c r="B696" t="str">
        <v>percent_cor_from_8_years_prior_lost</v>
      </c>
      <c r="C696" t="str">
        <v>Percent CoR from 8 years prior lost</v>
      </c>
      <c r="D696" t="str">
        <v>yes</v>
      </c>
      <c r="E696" t="str">
        <v>(CoR 8 years prior - CoR baptisms) / CoR 8 years prior</v>
      </c>
    </row>
    <row r="697">
      <c r="A697">
        <v>1861</v>
      </c>
      <c r="B697" t="str">
        <v>yoy_converts</v>
      </c>
      <c r="C697" t="str">
        <v>YoY % ∆ Converts</v>
      </c>
      <c r="D697" t="str">
        <v>yes</v>
      </c>
      <c r="E697" t="str">
        <v>(Converts - prior-year converts) / prior-year converts</v>
      </c>
    </row>
    <row r="698">
      <c r="A698">
        <v>1861</v>
      </c>
      <c r="B698" t="str">
        <v>membership_increase</v>
      </c>
      <c r="C698" t="str">
        <v>Membership Increase</v>
      </c>
      <c r="D698" t="str">
        <v>yes</v>
      </c>
      <c r="E698" t="str">
        <v>Converts + children-of-record baptisms</v>
      </c>
    </row>
    <row r="699">
      <c r="A699">
        <v>1861</v>
      </c>
      <c r="B699" t="str">
        <v>attrition</v>
      </c>
      <c r="C699" t="str">
        <v>% ∆ Attrition</v>
      </c>
      <c r="D699" t="str">
        <v>no</v>
      </c>
      <c r="E699" t="str">
        <v>(Current attrition - prior-year attrition) / prior-year attrition</v>
      </c>
    </row>
    <row r="700">
      <c r="A700">
        <v>1861</v>
      </c>
      <c r="B700" t="str">
        <v>member_attrition_officially_accounted_for_death_resignation_unbaptized_8yo</v>
      </c>
      <c r="C700" t="str">
        <v>Member Attrition Officially Accounted For (Death, Resignation, Unbaptized-8yo)</v>
      </c>
      <c r="D700" t="str">
        <v>yes</v>
      </c>
      <c r="E700" t="str">
        <v>Membership increase - official net growth</v>
      </c>
    </row>
    <row r="701">
      <c r="A701">
        <v>1861</v>
      </c>
      <c r="B701" t="str">
        <v>missionaries</v>
      </c>
      <c r="C701" t="str">
        <v>% ∆ Missionaries</v>
      </c>
      <c r="D701" t="str">
        <v>yes</v>
      </c>
      <c r="E701" t="str">
        <v>(Full-time missionaries - prior-year full-time missionaries) / prior-year full-time missionaries</v>
      </c>
    </row>
    <row r="702">
      <c r="A702">
        <v>1861</v>
      </c>
      <c r="B702" t="str">
        <v>of_church_on_mission</v>
      </c>
      <c r="C702" t="str">
        <v>% of Church on Mission</v>
      </c>
      <c r="D702" t="str">
        <v>yes</v>
      </c>
      <c r="E702" t="str">
        <v>Full-time missionaries / official membership</v>
      </c>
    </row>
    <row r="703">
      <c r="A703">
        <v>1861</v>
      </c>
      <c r="B703" t="str">
        <v>conv_missionary</v>
      </c>
      <c r="C703" t="str">
        <v>% ∆ Conv / Missionary</v>
      </c>
      <c r="D703" t="str">
        <v>yes</v>
      </c>
      <c r="E703" t="str">
        <v>(Conv / Missionary - prior-year Conv / Missionary) / prior-year Conv / Missionary</v>
      </c>
    </row>
    <row r="704">
      <c r="A704">
        <v>1861</v>
      </c>
      <c r="B704" t="str">
        <v>conv_missionary_ai</v>
      </c>
      <c r="C704" t="str">
        <v>Conv / Missionary</v>
      </c>
      <c r="D704" t="str">
        <v>yes</v>
      </c>
      <c r="E704" t="str">
        <v>Converts / full-time missionaries</v>
      </c>
    </row>
    <row r="705">
      <c r="A705">
        <v>1861</v>
      </c>
      <c r="B705" t="str">
        <v>net_membership_growth_missionary</v>
      </c>
      <c r="C705" t="str">
        <v>Net Membership Growth / Missionary</v>
      </c>
      <c r="D705" t="str">
        <v>yes</v>
      </c>
      <c r="E705" t="str">
        <v>Official net growth / full-time missionaries</v>
      </c>
    </row>
    <row r="706">
      <c r="A706">
        <v>1861</v>
      </c>
      <c r="B706" t="str">
        <v>gross_membership_increase_missionary</v>
      </c>
      <c r="C706" t="str">
        <v>Gross Membership Increase / Missionary</v>
      </c>
      <c r="D706" t="str">
        <v>yes</v>
      </c>
      <c r="E706" t="str">
        <v>Membership increase / full-time missionaries</v>
      </c>
    </row>
    <row r="707">
      <c r="A707">
        <v>1861</v>
      </c>
      <c r="B707" t="str">
        <v>stakes</v>
      </c>
      <c r="C707" t="str">
        <v>% ∆ Stakes</v>
      </c>
      <c r="D707" t="str">
        <v>yes</v>
      </c>
      <c r="E707" t="str">
        <v>(Stakes - prior-year stakes) / prior-year stakes</v>
      </c>
    </row>
    <row r="708">
      <c r="A708">
        <v>1861</v>
      </c>
      <c r="B708" t="str">
        <v>wards_branches</v>
      </c>
      <c r="C708" t="str">
        <v>% ∆ Wards + Branches</v>
      </c>
      <c r="D708" t="str">
        <v>yes</v>
      </c>
      <c r="E708" t="str">
        <v>(Wards and branches - prior-year wards and branches) / prior-year wards and branches</v>
      </c>
    </row>
    <row r="709">
      <c r="A709">
        <v>1861</v>
      </c>
      <c r="B709" t="str">
        <v>ward_branch_stake</v>
      </c>
      <c r="C709" t="str">
        <v>Ward &amp; Branch / Stake</v>
      </c>
      <c r="D709" t="str">
        <v>yes</v>
      </c>
      <c r="E709" t="str">
        <v>Wards and branches / stakes</v>
      </c>
    </row>
    <row r="710">
      <c r="A710">
        <v>1861</v>
      </c>
      <c r="B710" t="str">
        <v>wards_branches_stake_lost_since_1973</v>
      </c>
      <c r="C710" t="str">
        <v>Wards + Branches / Stake lost since 1973</v>
      </c>
      <c r="D710" t="str">
        <v>no</v>
      </c>
      <c r="E710" t="str">
        <v>(1973 wards and branches / stakes) - (current wards and branches / stakes)</v>
      </c>
    </row>
    <row r="711">
      <c r="A711">
        <v>1861</v>
      </c>
      <c r="B711" t="str">
        <v>members_ward_branch</v>
      </c>
      <c r="C711" t="str">
        <v>Members / Ward &amp; Branch</v>
      </c>
      <c r="D711" t="str">
        <v>yes</v>
      </c>
      <c r="E711" t="str">
        <v>Official membership / wards and branches</v>
      </c>
    </row>
    <row r="712">
      <c r="A712">
        <v>1861</v>
      </c>
      <c r="B712" t="str">
        <v>ward_branch_rolls_since_1980</v>
      </c>
      <c r="C712" t="str">
        <v>Ward &amp; Branch Rolls ∆ since 1980</v>
      </c>
      <c r="D712" t="str">
        <v>no</v>
      </c>
      <c r="E712" t="str">
        <v>(Current members per ward and branch) - (1980 members per ward and branch)</v>
      </c>
    </row>
    <row r="713">
      <c r="A713">
        <v>1861</v>
      </c>
      <c r="B713" t="str">
        <v>supplemental_mormon_life_expectancy</v>
      </c>
      <c r="C713" t="str">
        <v>Mormon Life Expectancy</v>
      </c>
      <c r="D713" t="str">
        <v>no</v>
      </c>
      <c r="E713" t="str">
        <v>round($K$33+((A34-$A$33)*($K$43-$K$33)/($A$43-$A$33)),1)</v>
      </c>
    </row>
    <row r="714">
      <c r="A714">
        <v>1861</v>
      </c>
      <c r="B714" t="str">
        <v>supplemental_children_per_woman</v>
      </c>
      <c r="C714" t="str">
        <v>Children per Woman</v>
      </c>
      <c r="D714" t="str">
        <v>no</v>
      </c>
      <c r="E714" t="str">
        <v>$M$32+((A34-$A$33)*($M$43-$M$32)/($A$43-$A$33))</v>
      </c>
    </row>
    <row r="715">
      <c r="A715">
        <v>1861</v>
      </c>
      <c r="B715" t="str">
        <v>supplemental_female_male_ratio</v>
      </c>
      <c r="C715" t="str">
        <v>Female/Male Ratio</v>
      </c>
      <c r="D715" t="str">
        <v>no</v>
      </c>
      <c r="E715" t="str">
        <v>round($N$33+((A34-$A$33)*($N$43-$N$33)/($A$43-$A$33)),4)</v>
      </c>
    </row>
    <row r="716">
      <c r="A716">
        <v>1862</v>
      </c>
      <c r="B716" t="str">
        <v>official_net_growth</v>
      </c>
      <c r="C716" t="str">
        <v>Official Net Growth</v>
      </c>
      <c r="D716" t="str">
        <v>yes</v>
      </c>
      <c r="E716" t="str">
        <v>Official membership - prior-year official membership</v>
      </c>
    </row>
    <row r="717">
      <c r="A717">
        <v>1862</v>
      </c>
      <c r="B717" t="str">
        <v>official_growth_rate</v>
      </c>
      <c r="C717" t="str">
        <v>Official Growth Rate</v>
      </c>
      <c r="D717" t="str">
        <v>yes</v>
      </c>
      <c r="E717" t="str">
        <v>Official net growth / prior-year official membership</v>
      </c>
    </row>
    <row r="718">
      <c r="A718">
        <v>1862</v>
      </c>
      <c r="B718" t="str">
        <v>yoy_net_growth</v>
      </c>
      <c r="C718" t="str">
        <v>YoY % ∆ Net Growth</v>
      </c>
      <c r="D718" t="str">
        <v>yes</v>
      </c>
      <c r="E718" t="str">
        <v>(Official net growth - prior-year net growth) / prior-year net growth</v>
      </c>
    </row>
    <row r="719">
      <c r="A719">
        <v>1862</v>
      </c>
      <c r="B719" t="str">
        <v>cor_baptisms</v>
      </c>
      <c r="C719" t="str">
        <v>CoR Baptisms</v>
      </c>
      <c r="D719" t="str">
        <v>yes</v>
      </c>
      <c r="E719" t="str">
        <v>Children of record from 8 years prior * current CoR baptism rate</v>
      </c>
    </row>
    <row r="720">
      <c r="A720">
        <v>1862</v>
      </c>
      <c r="B720" t="str">
        <v>yoy_cor</v>
      </c>
      <c r="C720" t="str">
        <v>YoY % ∆ CoR</v>
      </c>
      <c r="D720" t="str">
        <v>yes</v>
      </c>
      <c r="E720" t="str">
        <v>(Children of record - prior-year children of record) / prior-year children of record</v>
      </c>
    </row>
    <row r="721">
      <c r="A721">
        <v>1862</v>
      </c>
      <c r="B721" t="str">
        <v>cor_baptisms_as_of_net_growth</v>
      </c>
      <c r="C721" t="str">
        <v>∆ CoR Baptisms as % of Net Growth</v>
      </c>
      <c r="D721" t="str">
        <v>yes</v>
      </c>
      <c r="E721" t="str">
        <v>Children-of-record baptisms / official net growth</v>
      </c>
    </row>
    <row r="722">
      <c r="A722">
        <v>1862</v>
      </c>
      <c r="B722" t="str">
        <v>children_of_record_8_yrs_prior_baptized</v>
      </c>
      <c r="C722" t="str">
        <v>% children of record, 8 yrs prior, baptized</v>
      </c>
      <c r="D722" t="str">
        <v>yes</v>
      </c>
      <c r="E722" t="str">
        <v>Prior-year CoR baptism rate - 0.0002</v>
      </c>
    </row>
    <row r="723">
      <c r="A723">
        <v>1862</v>
      </c>
      <c r="B723" t="str">
        <v>percent_cor_from_8_years_prior_lost</v>
      </c>
      <c r="C723" t="str">
        <v>Percent CoR from 8 years prior lost</v>
      </c>
      <c r="D723" t="str">
        <v>yes</v>
      </c>
      <c r="E723" t="str">
        <v>(CoR 8 years prior - CoR baptisms) / CoR 8 years prior</v>
      </c>
    </row>
    <row r="724">
      <c r="A724">
        <v>1862</v>
      </c>
      <c r="B724" t="str">
        <v>yoy_converts</v>
      </c>
      <c r="C724" t="str">
        <v>YoY % ∆ Converts</v>
      </c>
      <c r="D724" t="str">
        <v>yes</v>
      </c>
      <c r="E724" t="str">
        <v>(Converts - prior-year converts) / prior-year converts</v>
      </c>
    </row>
    <row r="725">
      <c r="A725">
        <v>1862</v>
      </c>
      <c r="B725" t="str">
        <v>membership_increase</v>
      </c>
      <c r="C725" t="str">
        <v>Membership Increase</v>
      </c>
      <c r="D725" t="str">
        <v>yes</v>
      </c>
      <c r="E725" t="str">
        <v>Converts + children-of-record baptisms</v>
      </c>
    </row>
    <row r="726">
      <c r="A726">
        <v>1862</v>
      </c>
      <c r="B726" t="str">
        <v>attrition</v>
      </c>
      <c r="C726" t="str">
        <v>% ∆ Attrition</v>
      </c>
      <c r="D726" t="str">
        <v>no</v>
      </c>
      <c r="E726" t="str">
        <v>(Current attrition - prior-year attrition) / prior-year attrition</v>
      </c>
    </row>
    <row r="727">
      <c r="A727">
        <v>1862</v>
      </c>
      <c r="B727" t="str">
        <v>member_attrition_officially_accounted_for_death_resignation_unbaptized_8yo</v>
      </c>
      <c r="C727" t="str">
        <v>Member Attrition Officially Accounted For (Death, Resignation, Unbaptized-8yo)</v>
      </c>
      <c r="D727" t="str">
        <v>yes</v>
      </c>
      <c r="E727" t="str">
        <v>Membership increase - official net growth</v>
      </c>
    </row>
    <row r="728">
      <c r="A728">
        <v>1862</v>
      </c>
      <c r="B728" t="str">
        <v>missionaries</v>
      </c>
      <c r="C728" t="str">
        <v>% ∆ Missionaries</v>
      </c>
      <c r="D728" t="str">
        <v>yes</v>
      </c>
      <c r="E728" t="str">
        <v>(Full-time missionaries - prior-year full-time missionaries) / prior-year full-time missionaries</v>
      </c>
    </row>
    <row r="729">
      <c r="A729">
        <v>1862</v>
      </c>
      <c r="B729" t="str">
        <v>of_church_on_mission</v>
      </c>
      <c r="C729" t="str">
        <v>% of Church on Mission</v>
      </c>
      <c r="D729" t="str">
        <v>yes</v>
      </c>
      <c r="E729" t="str">
        <v>Full-time missionaries / official membership</v>
      </c>
    </row>
    <row r="730">
      <c r="A730">
        <v>1862</v>
      </c>
      <c r="B730" t="str">
        <v>conv_missionary</v>
      </c>
      <c r="C730" t="str">
        <v>% ∆ Conv / Missionary</v>
      </c>
      <c r="D730" t="str">
        <v>yes</v>
      </c>
      <c r="E730" t="str">
        <v>(Conv / Missionary - prior-year Conv / Missionary) / prior-year Conv / Missionary</v>
      </c>
    </row>
    <row r="731">
      <c r="A731">
        <v>1862</v>
      </c>
      <c r="B731" t="str">
        <v>conv_missionary_ai</v>
      </c>
      <c r="C731" t="str">
        <v>Conv / Missionary</v>
      </c>
      <c r="D731" t="str">
        <v>yes</v>
      </c>
      <c r="E731" t="str">
        <v>Converts / full-time missionaries</v>
      </c>
    </row>
    <row r="732">
      <c r="A732">
        <v>1862</v>
      </c>
      <c r="B732" t="str">
        <v>net_membership_growth_missionary</v>
      </c>
      <c r="C732" t="str">
        <v>Net Membership Growth / Missionary</v>
      </c>
      <c r="D732" t="str">
        <v>yes</v>
      </c>
      <c r="E732" t="str">
        <v>Official net growth / full-time missionaries</v>
      </c>
    </row>
    <row r="733">
      <c r="A733">
        <v>1862</v>
      </c>
      <c r="B733" t="str">
        <v>gross_membership_increase_missionary</v>
      </c>
      <c r="C733" t="str">
        <v>Gross Membership Increase / Missionary</v>
      </c>
      <c r="D733" t="str">
        <v>yes</v>
      </c>
      <c r="E733" t="str">
        <v>Membership increase / full-time missionaries</v>
      </c>
    </row>
    <row r="734">
      <c r="A734">
        <v>1862</v>
      </c>
      <c r="B734" t="str">
        <v>stakes</v>
      </c>
      <c r="C734" t="str">
        <v>% ∆ Stakes</v>
      </c>
      <c r="D734" t="str">
        <v>yes</v>
      </c>
      <c r="E734" t="str">
        <v>(Stakes - prior-year stakes) / prior-year stakes</v>
      </c>
    </row>
    <row r="735">
      <c r="A735">
        <v>1862</v>
      </c>
      <c r="B735" t="str">
        <v>wards_branches</v>
      </c>
      <c r="C735" t="str">
        <v>% ∆ Wards + Branches</v>
      </c>
      <c r="D735" t="str">
        <v>yes</v>
      </c>
      <c r="E735" t="str">
        <v>(Wards and branches - prior-year wards and branches) / prior-year wards and branches</v>
      </c>
    </row>
    <row r="736">
      <c r="A736">
        <v>1862</v>
      </c>
      <c r="B736" t="str">
        <v>ward_branch_stake</v>
      </c>
      <c r="C736" t="str">
        <v>Ward &amp; Branch / Stake</v>
      </c>
      <c r="D736" t="str">
        <v>yes</v>
      </c>
      <c r="E736" t="str">
        <v>Wards and branches / stakes</v>
      </c>
    </row>
    <row r="737">
      <c r="A737">
        <v>1862</v>
      </c>
      <c r="B737" t="str">
        <v>wards_branches_stake_lost_since_1973</v>
      </c>
      <c r="C737" t="str">
        <v>Wards + Branches / Stake lost since 1973</v>
      </c>
      <c r="D737" t="str">
        <v>no</v>
      </c>
      <c r="E737" t="str">
        <v>(1973 wards and branches / stakes) - (current wards and branches / stakes)</v>
      </c>
    </row>
    <row r="738">
      <c r="A738">
        <v>1862</v>
      </c>
      <c r="B738" t="str">
        <v>members_ward_branch</v>
      </c>
      <c r="C738" t="str">
        <v>Members / Ward &amp; Branch</v>
      </c>
      <c r="D738" t="str">
        <v>yes</v>
      </c>
      <c r="E738" t="str">
        <v>Official membership / wards and branches</v>
      </c>
    </row>
    <row r="739">
      <c r="A739">
        <v>1862</v>
      </c>
      <c r="B739" t="str">
        <v>ward_branch_rolls_since_1980</v>
      </c>
      <c r="C739" t="str">
        <v>Ward &amp; Branch Rolls ∆ since 1980</v>
      </c>
      <c r="D739" t="str">
        <v>no</v>
      </c>
      <c r="E739" t="str">
        <v>(Current members per ward and branch) - (1980 members per ward and branch)</v>
      </c>
    </row>
    <row r="740">
      <c r="A740">
        <v>1863</v>
      </c>
      <c r="B740" t="str">
        <v>official_net_growth</v>
      </c>
      <c r="C740" t="str">
        <v>Official Net Growth</v>
      </c>
      <c r="D740" t="str">
        <v>yes</v>
      </c>
      <c r="E740" t="str">
        <v>Official membership - prior-year official membership</v>
      </c>
    </row>
    <row r="741">
      <c r="A741">
        <v>1863</v>
      </c>
      <c r="B741" t="str">
        <v>official_growth_rate</v>
      </c>
      <c r="C741" t="str">
        <v>Official Growth Rate</v>
      </c>
      <c r="D741" t="str">
        <v>yes</v>
      </c>
      <c r="E741" t="str">
        <v>Official net growth / prior-year official membership</v>
      </c>
    </row>
    <row r="742">
      <c r="A742">
        <v>1863</v>
      </c>
      <c r="B742" t="str">
        <v>yoy_net_growth</v>
      </c>
      <c r="C742" t="str">
        <v>YoY % ∆ Net Growth</v>
      </c>
      <c r="D742" t="str">
        <v>yes</v>
      </c>
      <c r="E742" t="str">
        <v>(Official net growth - prior-year net growth) / prior-year net growth</v>
      </c>
    </row>
    <row r="743">
      <c r="A743">
        <v>1863</v>
      </c>
      <c r="B743" t="str">
        <v>cor_baptisms</v>
      </c>
      <c r="C743" t="str">
        <v>CoR Baptisms</v>
      </c>
      <c r="D743" t="str">
        <v>yes</v>
      </c>
      <c r="E743" t="str">
        <v>Children of record from 8 years prior * current CoR baptism rate</v>
      </c>
    </row>
    <row r="744">
      <c r="A744">
        <v>1863</v>
      </c>
      <c r="B744" t="str">
        <v>yoy_cor</v>
      </c>
      <c r="C744" t="str">
        <v>YoY % ∆ CoR</v>
      </c>
      <c r="D744" t="str">
        <v>yes</v>
      </c>
      <c r="E744" t="str">
        <v>(Children of record - prior-year children of record) / prior-year children of record</v>
      </c>
    </row>
    <row r="745">
      <c r="A745">
        <v>1863</v>
      </c>
      <c r="B745" t="str">
        <v>cor_baptisms_as_of_net_growth</v>
      </c>
      <c r="C745" t="str">
        <v>∆ CoR Baptisms as % of Net Growth</v>
      </c>
      <c r="D745" t="str">
        <v>yes</v>
      </c>
      <c r="E745" t="str">
        <v>Children-of-record baptisms / official net growth</v>
      </c>
    </row>
    <row r="746">
      <c r="A746">
        <v>1863</v>
      </c>
      <c r="B746" t="str">
        <v>children_of_record_8_yrs_prior_baptized</v>
      </c>
      <c r="C746" t="str">
        <v>% children of record, 8 yrs prior, baptized</v>
      </c>
      <c r="D746" t="str">
        <v>yes</v>
      </c>
      <c r="E746" t="str">
        <v>Prior-year CoR baptism rate - 0.0002</v>
      </c>
    </row>
    <row r="747">
      <c r="A747">
        <v>1863</v>
      </c>
      <c r="B747" t="str">
        <v>percent_cor_from_8_years_prior_lost</v>
      </c>
      <c r="C747" t="str">
        <v>Percent CoR from 8 years prior lost</v>
      </c>
      <c r="D747" t="str">
        <v>yes</v>
      </c>
      <c r="E747" t="str">
        <v>(CoR 8 years prior - CoR baptisms) / CoR 8 years prior</v>
      </c>
    </row>
    <row r="748">
      <c r="A748">
        <v>1863</v>
      </c>
      <c r="B748" t="str">
        <v>yoy_converts</v>
      </c>
      <c r="C748" t="str">
        <v>YoY % ∆ Converts</v>
      </c>
      <c r="D748" t="str">
        <v>yes</v>
      </c>
      <c r="E748" t="str">
        <v>(Converts - prior-year converts) / prior-year converts</v>
      </c>
    </row>
    <row r="749">
      <c r="A749">
        <v>1863</v>
      </c>
      <c r="B749" t="str">
        <v>membership_increase</v>
      </c>
      <c r="C749" t="str">
        <v>Membership Increase</v>
      </c>
      <c r="D749" t="str">
        <v>yes</v>
      </c>
      <c r="E749" t="str">
        <v>Converts + children-of-record baptisms</v>
      </c>
    </row>
    <row r="750">
      <c r="A750">
        <v>1863</v>
      </c>
      <c r="B750" t="str">
        <v>attrition</v>
      </c>
      <c r="C750" t="str">
        <v>% ∆ Attrition</v>
      </c>
      <c r="D750" t="str">
        <v>no</v>
      </c>
      <c r="E750" t="str">
        <v>(Current attrition - prior-year attrition) / prior-year attrition</v>
      </c>
    </row>
    <row r="751">
      <c r="A751">
        <v>1863</v>
      </c>
      <c r="B751" t="str">
        <v>member_attrition_officially_accounted_for_death_resignation_unbaptized_8yo</v>
      </c>
      <c r="C751" t="str">
        <v>Member Attrition Officially Accounted For (Death, Resignation, Unbaptized-8yo)</v>
      </c>
      <c r="D751" t="str">
        <v>yes</v>
      </c>
      <c r="E751" t="str">
        <v>Membership increase - official net growth</v>
      </c>
    </row>
    <row r="752">
      <c r="A752">
        <v>1863</v>
      </c>
      <c r="B752" t="str">
        <v>missionaries</v>
      </c>
      <c r="C752" t="str">
        <v>% ∆ Missionaries</v>
      </c>
      <c r="D752" t="str">
        <v>yes</v>
      </c>
      <c r="E752" t="str">
        <v>(Full-time missionaries - prior-year full-time missionaries) / prior-year full-time missionaries</v>
      </c>
    </row>
    <row r="753">
      <c r="A753">
        <v>1863</v>
      </c>
      <c r="B753" t="str">
        <v>of_church_on_mission</v>
      </c>
      <c r="C753" t="str">
        <v>% of Church on Mission</v>
      </c>
      <c r="D753" t="str">
        <v>yes</v>
      </c>
      <c r="E753" t="str">
        <v>Full-time missionaries / official membership</v>
      </c>
    </row>
    <row r="754">
      <c r="A754">
        <v>1863</v>
      </c>
      <c r="B754" t="str">
        <v>conv_missionary</v>
      </c>
      <c r="C754" t="str">
        <v>% ∆ Conv / Missionary</v>
      </c>
      <c r="D754" t="str">
        <v>yes</v>
      </c>
      <c r="E754" t="str">
        <v>(Conv / Missionary - prior-year Conv / Missionary) / prior-year Conv / Missionary</v>
      </c>
    </row>
    <row r="755">
      <c r="A755">
        <v>1863</v>
      </c>
      <c r="B755" t="str">
        <v>conv_missionary_ai</v>
      </c>
      <c r="C755" t="str">
        <v>Conv / Missionary</v>
      </c>
      <c r="D755" t="str">
        <v>yes</v>
      </c>
      <c r="E755" t="str">
        <v>Converts / full-time missionaries</v>
      </c>
    </row>
    <row r="756">
      <c r="A756">
        <v>1863</v>
      </c>
      <c r="B756" t="str">
        <v>net_membership_growth_missionary</v>
      </c>
      <c r="C756" t="str">
        <v>Net Membership Growth / Missionary</v>
      </c>
      <c r="D756" t="str">
        <v>yes</v>
      </c>
      <c r="E756" t="str">
        <v>Official net growth / full-time missionaries</v>
      </c>
    </row>
    <row r="757">
      <c r="A757">
        <v>1863</v>
      </c>
      <c r="B757" t="str">
        <v>gross_membership_increase_missionary</v>
      </c>
      <c r="C757" t="str">
        <v>Gross Membership Increase / Missionary</v>
      </c>
      <c r="D757" t="str">
        <v>yes</v>
      </c>
      <c r="E757" t="str">
        <v>Membership increase / full-time missionaries</v>
      </c>
    </row>
    <row r="758">
      <c r="A758">
        <v>1863</v>
      </c>
      <c r="B758" t="str">
        <v>stakes</v>
      </c>
      <c r="C758" t="str">
        <v>% ∆ Stakes</v>
      </c>
      <c r="D758" t="str">
        <v>yes</v>
      </c>
      <c r="E758" t="str">
        <v>(Stakes - prior-year stakes) / prior-year stakes</v>
      </c>
    </row>
    <row r="759">
      <c r="A759">
        <v>1863</v>
      </c>
      <c r="B759" t="str">
        <v>wards_branches</v>
      </c>
      <c r="C759" t="str">
        <v>% ∆ Wards + Branches</v>
      </c>
      <c r="D759" t="str">
        <v>yes</v>
      </c>
      <c r="E759" t="str">
        <v>(Wards and branches - prior-year wards and branches) / prior-year wards and branches</v>
      </c>
    </row>
    <row r="760">
      <c r="A760">
        <v>1863</v>
      </c>
      <c r="B760" t="str">
        <v>ward_branch_stake</v>
      </c>
      <c r="C760" t="str">
        <v>Ward &amp; Branch / Stake</v>
      </c>
      <c r="D760" t="str">
        <v>yes</v>
      </c>
      <c r="E760" t="str">
        <v>Wards and branches / stakes</v>
      </c>
    </row>
    <row r="761">
      <c r="A761">
        <v>1863</v>
      </c>
      <c r="B761" t="str">
        <v>wards_branches_stake_lost_since_1973</v>
      </c>
      <c r="C761" t="str">
        <v>Wards + Branches / Stake lost since 1973</v>
      </c>
      <c r="D761" t="str">
        <v>no</v>
      </c>
      <c r="E761" t="str">
        <v>(1973 wards and branches / stakes) - (current wards and branches / stakes)</v>
      </c>
    </row>
    <row r="762">
      <c r="A762">
        <v>1863</v>
      </c>
      <c r="B762" t="str">
        <v>members_ward_branch</v>
      </c>
      <c r="C762" t="str">
        <v>Members / Ward &amp; Branch</v>
      </c>
      <c r="D762" t="str">
        <v>yes</v>
      </c>
      <c r="E762" t="str">
        <v>Official membership / wards and branches</v>
      </c>
    </row>
    <row r="763">
      <c r="A763">
        <v>1863</v>
      </c>
      <c r="B763" t="str">
        <v>ward_branch_rolls_since_1980</v>
      </c>
      <c r="C763" t="str">
        <v>Ward &amp; Branch Rolls ∆ since 1980</v>
      </c>
      <c r="D763" t="str">
        <v>no</v>
      </c>
      <c r="E763" t="str">
        <v>(Current members per ward and branch) - (1980 members per ward and branch)</v>
      </c>
    </row>
    <row r="764">
      <c r="A764">
        <v>1864</v>
      </c>
      <c r="B764" t="str">
        <v>official_net_growth</v>
      </c>
      <c r="C764" t="str">
        <v>Official Net Growth</v>
      </c>
      <c r="D764" t="str">
        <v>yes</v>
      </c>
      <c r="E764" t="str">
        <v>Official membership - prior-year official membership</v>
      </c>
    </row>
    <row r="765">
      <c r="A765">
        <v>1864</v>
      </c>
      <c r="B765" t="str">
        <v>official_growth_rate</v>
      </c>
      <c r="C765" t="str">
        <v>Official Growth Rate</v>
      </c>
      <c r="D765" t="str">
        <v>yes</v>
      </c>
      <c r="E765" t="str">
        <v>Official net growth / prior-year official membership</v>
      </c>
    </row>
    <row r="766">
      <c r="A766">
        <v>1864</v>
      </c>
      <c r="B766" t="str">
        <v>yoy_net_growth</v>
      </c>
      <c r="C766" t="str">
        <v>YoY % ∆ Net Growth</v>
      </c>
      <c r="D766" t="str">
        <v>yes</v>
      </c>
      <c r="E766" t="str">
        <v>(Official net growth - prior-year net growth) / prior-year net growth</v>
      </c>
    </row>
    <row r="767">
      <c r="A767">
        <v>1864</v>
      </c>
      <c r="B767" t="str">
        <v>cor_baptisms</v>
      </c>
      <c r="C767" t="str">
        <v>CoR Baptisms</v>
      </c>
      <c r="D767" t="str">
        <v>yes</v>
      </c>
      <c r="E767" t="str">
        <v>Children of record from 8 years prior * current CoR baptism rate</v>
      </c>
    </row>
    <row r="768">
      <c r="A768">
        <v>1864</v>
      </c>
      <c r="B768" t="str">
        <v>yoy_cor</v>
      </c>
      <c r="C768" t="str">
        <v>YoY % ∆ CoR</v>
      </c>
      <c r="D768" t="str">
        <v>yes</v>
      </c>
      <c r="E768" t="str">
        <v>(Children of record - prior-year children of record) / prior-year children of record</v>
      </c>
    </row>
    <row r="769">
      <c r="A769">
        <v>1864</v>
      </c>
      <c r="B769" t="str">
        <v>cor_baptisms_as_of_net_growth</v>
      </c>
      <c r="C769" t="str">
        <v>∆ CoR Baptisms as % of Net Growth</v>
      </c>
      <c r="D769" t="str">
        <v>yes</v>
      </c>
      <c r="E769" t="str">
        <v>Children-of-record baptisms / official net growth</v>
      </c>
    </row>
    <row r="770">
      <c r="A770">
        <v>1864</v>
      </c>
      <c r="B770" t="str">
        <v>children_of_record_8_yrs_prior_baptized</v>
      </c>
      <c r="C770" t="str">
        <v>% children of record, 8 yrs prior, baptized</v>
      </c>
      <c r="D770" t="str">
        <v>yes</v>
      </c>
      <c r="E770" t="str">
        <v>Prior-year CoR baptism rate - 0.0002</v>
      </c>
    </row>
    <row r="771">
      <c r="A771">
        <v>1864</v>
      </c>
      <c r="B771" t="str">
        <v>percent_cor_from_8_years_prior_lost</v>
      </c>
      <c r="C771" t="str">
        <v>Percent CoR from 8 years prior lost</v>
      </c>
      <c r="D771" t="str">
        <v>yes</v>
      </c>
      <c r="E771" t="str">
        <v>(CoR 8 years prior - CoR baptisms) / CoR 8 years prior</v>
      </c>
    </row>
    <row r="772">
      <c r="A772">
        <v>1864</v>
      </c>
      <c r="B772" t="str">
        <v>yoy_converts</v>
      </c>
      <c r="C772" t="str">
        <v>YoY % ∆ Converts</v>
      </c>
      <c r="D772" t="str">
        <v>yes</v>
      </c>
      <c r="E772" t="str">
        <v>(Converts - prior-year converts) / prior-year converts</v>
      </c>
    </row>
    <row r="773">
      <c r="A773">
        <v>1864</v>
      </c>
      <c r="B773" t="str">
        <v>membership_increase</v>
      </c>
      <c r="C773" t="str">
        <v>Membership Increase</v>
      </c>
      <c r="D773" t="str">
        <v>yes</v>
      </c>
      <c r="E773" t="str">
        <v>Converts + children-of-record baptisms</v>
      </c>
    </row>
    <row r="774">
      <c r="A774">
        <v>1864</v>
      </c>
      <c r="B774" t="str">
        <v>attrition</v>
      </c>
      <c r="C774" t="str">
        <v>% ∆ Attrition</v>
      </c>
      <c r="D774" t="str">
        <v>no</v>
      </c>
      <c r="E774" t="str">
        <v>(Current attrition - prior-year attrition) / prior-year attrition</v>
      </c>
    </row>
    <row r="775">
      <c r="A775">
        <v>1864</v>
      </c>
      <c r="B775" t="str">
        <v>member_attrition_officially_accounted_for_death_resignation_unbaptized_8yo</v>
      </c>
      <c r="C775" t="str">
        <v>Member Attrition Officially Accounted For (Death, Resignation, Unbaptized-8yo)</v>
      </c>
      <c r="D775" t="str">
        <v>yes</v>
      </c>
      <c r="E775" t="str">
        <v>Membership increase - official net growth</v>
      </c>
    </row>
    <row r="776">
      <c r="A776">
        <v>1864</v>
      </c>
      <c r="B776" t="str">
        <v>missionaries</v>
      </c>
      <c r="C776" t="str">
        <v>% ∆ Missionaries</v>
      </c>
      <c r="D776" t="str">
        <v>yes</v>
      </c>
      <c r="E776" t="str">
        <v>(Full-time missionaries - prior-year full-time missionaries) / prior-year full-time missionaries</v>
      </c>
    </row>
    <row r="777">
      <c r="A777">
        <v>1864</v>
      </c>
      <c r="B777" t="str">
        <v>of_church_on_mission</v>
      </c>
      <c r="C777" t="str">
        <v>% of Church on Mission</v>
      </c>
      <c r="D777" t="str">
        <v>yes</v>
      </c>
      <c r="E777" t="str">
        <v>Full-time missionaries / official membership</v>
      </c>
    </row>
    <row r="778">
      <c r="A778">
        <v>1864</v>
      </c>
      <c r="B778" t="str">
        <v>conv_missionary</v>
      </c>
      <c r="C778" t="str">
        <v>% ∆ Conv / Missionary</v>
      </c>
      <c r="D778" t="str">
        <v>yes</v>
      </c>
      <c r="E778" t="str">
        <v>(Conv / Missionary - prior-year Conv / Missionary) / prior-year Conv / Missionary</v>
      </c>
    </row>
    <row r="779">
      <c r="A779">
        <v>1864</v>
      </c>
      <c r="B779" t="str">
        <v>conv_missionary_ai</v>
      </c>
      <c r="C779" t="str">
        <v>Conv / Missionary</v>
      </c>
      <c r="D779" t="str">
        <v>yes</v>
      </c>
      <c r="E779" t="str">
        <v>Converts / full-time missionaries</v>
      </c>
    </row>
    <row r="780">
      <c r="A780">
        <v>1864</v>
      </c>
      <c r="B780" t="str">
        <v>net_membership_growth_missionary</v>
      </c>
      <c r="C780" t="str">
        <v>Net Membership Growth / Missionary</v>
      </c>
      <c r="D780" t="str">
        <v>yes</v>
      </c>
      <c r="E780" t="str">
        <v>Official net growth / full-time missionaries</v>
      </c>
    </row>
    <row r="781">
      <c r="A781">
        <v>1864</v>
      </c>
      <c r="B781" t="str">
        <v>gross_membership_increase_missionary</v>
      </c>
      <c r="C781" t="str">
        <v>Gross Membership Increase / Missionary</v>
      </c>
      <c r="D781" t="str">
        <v>yes</v>
      </c>
      <c r="E781" t="str">
        <v>Membership increase / full-time missionaries</v>
      </c>
    </row>
    <row r="782">
      <c r="A782">
        <v>1864</v>
      </c>
      <c r="B782" t="str">
        <v>stakes</v>
      </c>
      <c r="C782" t="str">
        <v>% ∆ Stakes</v>
      </c>
      <c r="D782" t="str">
        <v>yes</v>
      </c>
      <c r="E782" t="str">
        <v>(Stakes - prior-year stakes) / prior-year stakes</v>
      </c>
    </row>
    <row r="783">
      <c r="A783">
        <v>1864</v>
      </c>
      <c r="B783" t="str">
        <v>wards_branches</v>
      </c>
      <c r="C783" t="str">
        <v>% ∆ Wards + Branches</v>
      </c>
      <c r="D783" t="str">
        <v>yes</v>
      </c>
      <c r="E783" t="str">
        <v>(Wards and branches - prior-year wards and branches) / prior-year wards and branches</v>
      </c>
    </row>
    <row r="784">
      <c r="A784">
        <v>1864</v>
      </c>
      <c r="B784" t="str">
        <v>ward_branch_stake</v>
      </c>
      <c r="C784" t="str">
        <v>Ward &amp; Branch / Stake</v>
      </c>
      <c r="D784" t="str">
        <v>yes</v>
      </c>
      <c r="E784" t="str">
        <v>Wards and branches / stakes</v>
      </c>
    </row>
    <row r="785">
      <c r="A785">
        <v>1864</v>
      </c>
      <c r="B785" t="str">
        <v>wards_branches_stake_lost_since_1973</v>
      </c>
      <c r="C785" t="str">
        <v>Wards + Branches / Stake lost since 1973</v>
      </c>
      <c r="D785" t="str">
        <v>no</v>
      </c>
      <c r="E785" t="str">
        <v>(1973 wards and branches / stakes) - (current wards and branches / stakes)</v>
      </c>
    </row>
    <row r="786">
      <c r="A786">
        <v>1864</v>
      </c>
      <c r="B786" t="str">
        <v>members_ward_branch</v>
      </c>
      <c r="C786" t="str">
        <v>Members / Ward &amp; Branch</v>
      </c>
      <c r="D786" t="str">
        <v>yes</v>
      </c>
      <c r="E786" t="str">
        <v>Official membership / wards and branches</v>
      </c>
    </row>
    <row r="787">
      <c r="A787">
        <v>1864</v>
      </c>
      <c r="B787" t="str">
        <v>ward_branch_rolls_since_1980</v>
      </c>
      <c r="C787" t="str">
        <v>Ward &amp; Branch Rolls ∆ since 1980</v>
      </c>
      <c r="D787" t="str">
        <v>no</v>
      </c>
      <c r="E787" t="str">
        <v>(Current members per ward and branch) - (1980 members per ward and branch)</v>
      </c>
    </row>
    <row r="788">
      <c r="A788">
        <v>1865</v>
      </c>
      <c r="B788" t="str">
        <v>official_net_growth</v>
      </c>
      <c r="C788" t="str">
        <v>Official Net Growth</v>
      </c>
      <c r="D788" t="str">
        <v>yes</v>
      </c>
      <c r="E788" t="str">
        <v>Official membership - prior-year official membership</v>
      </c>
    </row>
    <row r="789">
      <c r="A789">
        <v>1865</v>
      </c>
      <c r="B789" t="str">
        <v>official_growth_rate</v>
      </c>
      <c r="C789" t="str">
        <v>Official Growth Rate</v>
      </c>
      <c r="D789" t="str">
        <v>yes</v>
      </c>
      <c r="E789" t="str">
        <v>Official net growth / prior-year official membership</v>
      </c>
    </row>
    <row r="790">
      <c r="A790">
        <v>1865</v>
      </c>
      <c r="B790" t="str">
        <v>yoy_net_growth</v>
      </c>
      <c r="C790" t="str">
        <v>YoY % ∆ Net Growth</v>
      </c>
      <c r="D790" t="str">
        <v>yes</v>
      </c>
      <c r="E790" t="str">
        <v>(Official net growth - prior-year net growth) / prior-year net growth</v>
      </c>
    </row>
    <row r="791">
      <c r="A791">
        <v>1865</v>
      </c>
      <c r="B791" t="str">
        <v>cor_baptisms</v>
      </c>
      <c r="C791" t="str">
        <v>CoR Baptisms</v>
      </c>
      <c r="D791" t="str">
        <v>yes</v>
      </c>
      <c r="E791" t="str">
        <v>Children of record from 8 years prior * current CoR baptism rate</v>
      </c>
    </row>
    <row r="792">
      <c r="A792">
        <v>1865</v>
      </c>
      <c r="B792" t="str">
        <v>yoy_cor</v>
      </c>
      <c r="C792" t="str">
        <v>YoY % ∆ CoR</v>
      </c>
      <c r="D792" t="str">
        <v>yes</v>
      </c>
      <c r="E792" t="str">
        <v>(Children of record - prior-year children of record) / prior-year children of record</v>
      </c>
    </row>
    <row r="793">
      <c r="A793">
        <v>1865</v>
      </c>
      <c r="B793" t="str">
        <v>cor_baptisms_as_of_net_growth</v>
      </c>
      <c r="C793" t="str">
        <v>∆ CoR Baptisms as % of Net Growth</v>
      </c>
      <c r="D793" t="str">
        <v>yes</v>
      </c>
      <c r="E793" t="str">
        <v>Children-of-record baptisms / official net growth</v>
      </c>
    </row>
    <row r="794">
      <c r="A794">
        <v>1865</v>
      </c>
      <c r="B794" t="str">
        <v>children_of_record_8_yrs_prior_baptized</v>
      </c>
      <c r="C794" t="str">
        <v>% children of record, 8 yrs prior, baptized</v>
      </c>
      <c r="D794" t="str">
        <v>yes</v>
      </c>
      <c r="E794" t="str">
        <v>Prior-year CoR baptism rate - 0.0002</v>
      </c>
    </row>
    <row r="795">
      <c r="A795">
        <v>1865</v>
      </c>
      <c r="B795" t="str">
        <v>percent_cor_from_8_years_prior_lost</v>
      </c>
      <c r="C795" t="str">
        <v>Percent CoR from 8 years prior lost</v>
      </c>
      <c r="D795" t="str">
        <v>yes</v>
      </c>
      <c r="E795" t="str">
        <v>(CoR 8 years prior - CoR baptisms) / CoR 8 years prior</v>
      </c>
    </row>
    <row r="796">
      <c r="A796">
        <v>1865</v>
      </c>
      <c r="B796" t="str">
        <v>yoy_converts</v>
      </c>
      <c r="C796" t="str">
        <v>YoY % ∆ Converts</v>
      </c>
      <c r="D796" t="str">
        <v>yes</v>
      </c>
      <c r="E796" t="str">
        <v>(Converts - prior-year converts) / prior-year converts</v>
      </c>
    </row>
    <row r="797">
      <c r="A797">
        <v>1865</v>
      </c>
      <c r="B797" t="str">
        <v>membership_increase</v>
      </c>
      <c r="C797" t="str">
        <v>Membership Increase</v>
      </c>
      <c r="D797" t="str">
        <v>yes</v>
      </c>
      <c r="E797" t="str">
        <v>Converts + children-of-record baptisms</v>
      </c>
    </row>
    <row r="798">
      <c r="A798">
        <v>1865</v>
      </c>
      <c r="B798" t="str">
        <v>attrition</v>
      </c>
      <c r="C798" t="str">
        <v>% ∆ Attrition</v>
      </c>
      <c r="D798" t="str">
        <v>no</v>
      </c>
      <c r="E798" t="str">
        <v>(Current attrition - prior-year attrition) / prior-year attrition</v>
      </c>
    </row>
    <row r="799">
      <c r="A799">
        <v>1865</v>
      </c>
      <c r="B799" t="str">
        <v>member_attrition_officially_accounted_for_death_resignation_unbaptized_8yo</v>
      </c>
      <c r="C799" t="str">
        <v>Member Attrition Officially Accounted For (Death, Resignation, Unbaptized-8yo)</v>
      </c>
      <c r="D799" t="str">
        <v>yes</v>
      </c>
      <c r="E799" t="str">
        <v>Membership increase - official net growth</v>
      </c>
    </row>
    <row r="800">
      <c r="A800">
        <v>1865</v>
      </c>
      <c r="B800" t="str">
        <v>missionaries</v>
      </c>
      <c r="C800" t="str">
        <v>% ∆ Missionaries</v>
      </c>
      <c r="D800" t="str">
        <v>yes</v>
      </c>
      <c r="E800" t="str">
        <v>(Full-time missionaries - prior-year full-time missionaries) / prior-year full-time missionaries</v>
      </c>
    </row>
    <row r="801">
      <c r="A801">
        <v>1865</v>
      </c>
      <c r="B801" t="str">
        <v>of_church_on_mission</v>
      </c>
      <c r="C801" t="str">
        <v>% of Church on Mission</v>
      </c>
      <c r="D801" t="str">
        <v>yes</v>
      </c>
      <c r="E801" t="str">
        <v>Full-time missionaries / official membership</v>
      </c>
    </row>
    <row r="802">
      <c r="A802">
        <v>1865</v>
      </c>
      <c r="B802" t="str">
        <v>conv_missionary</v>
      </c>
      <c r="C802" t="str">
        <v>% ∆ Conv / Missionary</v>
      </c>
      <c r="D802" t="str">
        <v>yes</v>
      </c>
      <c r="E802" t="str">
        <v>(Conv / Missionary - prior-year Conv / Missionary) / prior-year Conv / Missionary</v>
      </c>
    </row>
    <row r="803">
      <c r="A803">
        <v>1865</v>
      </c>
      <c r="B803" t="str">
        <v>conv_missionary_ai</v>
      </c>
      <c r="C803" t="str">
        <v>Conv / Missionary</v>
      </c>
      <c r="D803" t="str">
        <v>yes</v>
      </c>
      <c r="E803" t="str">
        <v>Converts / full-time missionaries</v>
      </c>
    </row>
    <row r="804">
      <c r="A804">
        <v>1865</v>
      </c>
      <c r="B804" t="str">
        <v>net_membership_growth_missionary</v>
      </c>
      <c r="C804" t="str">
        <v>Net Membership Growth / Missionary</v>
      </c>
      <c r="D804" t="str">
        <v>yes</v>
      </c>
      <c r="E804" t="str">
        <v>Official net growth / full-time missionaries</v>
      </c>
    </row>
    <row r="805">
      <c r="A805">
        <v>1865</v>
      </c>
      <c r="B805" t="str">
        <v>gross_membership_increase_missionary</v>
      </c>
      <c r="C805" t="str">
        <v>Gross Membership Increase / Missionary</v>
      </c>
      <c r="D805" t="str">
        <v>yes</v>
      </c>
      <c r="E805" t="str">
        <v>Membership increase / full-time missionaries</v>
      </c>
    </row>
    <row r="806">
      <c r="A806">
        <v>1865</v>
      </c>
      <c r="B806" t="str">
        <v>stakes</v>
      </c>
      <c r="C806" t="str">
        <v>% ∆ Stakes</v>
      </c>
      <c r="D806" t="str">
        <v>yes</v>
      </c>
      <c r="E806" t="str">
        <v>(Stakes - prior-year stakes) / prior-year stakes</v>
      </c>
    </row>
    <row r="807">
      <c r="A807">
        <v>1865</v>
      </c>
      <c r="B807" t="str">
        <v>wards_branches</v>
      </c>
      <c r="C807" t="str">
        <v>% ∆ Wards + Branches</v>
      </c>
      <c r="D807" t="str">
        <v>yes</v>
      </c>
      <c r="E807" t="str">
        <v>(Wards and branches - prior-year wards and branches) / prior-year wards and branches</v>
      </c>
    </row>
    <row r="808">
      <c r="A808">
        <v>1865</v>
      </c>
      <c r="B808" t="str">
        <v>ward_branch_stake</v>
      </c>
      <c r="C808" t="str">
        <v>Ward &amp; Branch / Stake</v>
      </c>
      <c r="D808" t="str">
        <v>yes</v>
      </c>
      <c r="E808" t="str">
        <v>Wards and branches / stakes</v>
      </c>
    </row>
    <row r="809">
      <c r="A809">
        <v>1865</v>
      </c>
      <c r="B809" t="str">
        <v>wards_branches_stake_lost_since_1973</v>
      </c>
      <c r="C809" t="str">
        <v>Wards + Branches / Stake lost since 1973</v>
      </c>
      <c r="D809" t="str">
        <v>no</v>
      </c>
      <c r="E809" t="str">
        <v>(1973 wards and branches / stakes) - (current wards and branches / stakes)</v>
      </c>
    </row>
    <row r="810">
      <c r="A810">
        <v>1865</v>
      </c>
      <c r="B810" t="str">
        <v>members_ward_branch</v>
      </c>
      <c r="C810" t="str">
        <v>Members / Ward &amp; Branch</v>
      </c>
      <c r="D810" t="str">
        <v>yes</v>
      </c>
      <c r="E810" t="str">
        <v>Official membership / wards and branches</v>
      </c>
    </row>
    <row r="811">
      <c r="A811">
        <v>1865</v>
      </c>
      <c r="B811" t="str">
        <v>ward_branch_rolls_since_1980</v>
      </c>
      <c r="C811" t="str">
        <v>Ward &amp; Branch Rolls ∆ since 1980</v>
      </c>
      <c r="D811" t="str">
        <v>no</v>
      </c>
      <c r="E811" t="str">
        <v>(Current members per ward and branch) - (1980 members per ward and branch)</v>
      </c>
    </row>
    <row r="812">
      <c r="A812">
        <v>1866</v>
      </c>
      <c r="B812" t="str">
        <v>official_net_growth</v>
      </c>
      <c r="C812" t="str">
        <v>Official Net Growth</v>
      </c>
      <c r="D812" t="str">
        <v>yes</v>
      </c>
      <c r="E812" t="str">
        <v>Official membership - prior-year official membership</v>
      </c>
    </row>
    <row r="813">
      <c r="A813">
        <v>1866</v>
      </c>
      <c r="B813" t="str">
        <v>official_growth_rate</v>
      </c>
      <c r="C813" t="str">
        <v>Official Growth Rate</v>
      </c>
      <c r="D813" t="str">
        <v>yes</v>
      </c>
      <c r="E813" t="str">
        <v>Official net growth / prior-year official membership</v>
      </c>
    </row>
    <row r="814">
      <c r="A814">
        <v>1866</v>
      </c>
      <c r="B814" t="str">
        <v>yoy_net_growth</v>
      </c>
      <c r="C814" t="str">
        <v>YoY % ∆ Net Growth</v>
      </c>
      <c r="D814" t="str">
        <v>yes</v>
      </c>
      <c r="E814" t="str">
        <v>(Official net growth - prior-year net growth) / prior-year net growth</v>
      </c>
    </row>
    <row r="815">
      <c r="A815">
        <v>1866</v>
      </c>
      <c r="B815" t="str">
        <v>cor_baptisms</v>
      </c>
      <c r="C815" t="str">
        <v>CoR Baptisms</v>
      </c>
      <c r="D815" t="str">
        <v>yes</v>
      </c>
      <c r="E815" t="str">
        <v>Children of record from 8 years prior * current CoR baptism rate</v>
      </c>
    </row>
    <row r="816">
      <c r="A816">
        <v>1866</v>
      </c>
      <c r="B816" t="str">
        <v>yoy_cor</v>
      </c>
      <c r="C816" t="str">
        <v>YoY % ∆ CoR</v>
      </c>
      <c r="D816" t="str">
        <v>yes</v>
      </c>
      <c r="E816" t="str">
        <v>(Children of record - prior-year children of record) / prior-year children of record</v>
      </c>
    </row>
    <row r="817">
      <c r="A817">
        <v>1866</v>
      </c>
      <c r="B817" t="str">
        <v>cor_baptisms_as_of_net_growth</v>
      </c>
      <c r="C817" t="str">
        <v>∆ CoR Baptisms as % of Net Growth</v>
      </c>
      <c r="D817" t="str">
        <v>yes</v>
      </c>
      <c r="E817" t="str">
        <v>Children-of-record baptisms / official net growth</v>
      </c>
    </row>
    <row r="818">
      <c r="A818">
        <v>1866</v>
      </c>
      <c r="B818" t="str">
        <v>children_of_record_8_yrs_prior_baptized</v>
      </c>
      <c r="C818" t="str">
        <v>% children of record, 8 yrs prior, baptized</v>
      </c>
      <c r="D818" t="str">
        <v>yes</v>
      </c>
      <c r="E818" t="str">
        <v>Prior-year CoR baptism rate - 0.0002</v>
      </c>
    </row>
    <row r="819">
      <c r="A819">
        <v>1866</v>
      </c>
      <c r="B819" t="str">
        <v>percent_cor_from_8_years_prior_lost</v>
      </c>
      <c r="C819" t="str">
        <v>Percent CoR from 8 years prior lost</v>
      </c>
      <c r="D819" t="str">
        <v>yes</v>
      </c>
      <c r="E819" t="str">
        <v>(CoR 8 years prior - CoR baptisms) / CoR 8 years prior</v>
      </c>
    </row>
    <row r="820">
      <c r="A820">
        <v>1866</v>
      </c>
      <c r="B820" t="str">
        <v>yoy_converts</v>
      </c>
      <c r="C820" t="str">
        <v>YoY % ∆ Converts</v>
      </c>
      <c r="D820" t="str">
        <v>yes</v>
      </c>
      <c r="E820" t="str">
        <v>(Converts - prior-year converts) / prior-year converts</v>
      </c>
    </row>
    <row r="821">
      <c r="A821">
        <v>1866</v>
      </c>
      <c r="B821" t="str">
        <v>membership_increase</v>
      </c>
      <c r="C821" t="str">
        <v>Membership Increase</v>
      </c>
      <c r="D821" t="str">
        <v>yes</v>
      </c>
      <c r="E821" t="str">
        <v>Converts + children-of-record baptisms</v>
      </c>
    </row>
    <row r="822">
      <c r="A822">
        <v>1866</v>
      </c>
      <c r="B822" t="str">
        <v>attrition</v>
      </c>
      <c r="C822" t="str">
        <v>% ∆ Attrition</v>
      </c>
      <c r="D822" t="str">
        <v>no</v>
      </c>
      <c r="E822" t="str">
        <v>(Current attrition - prior-year attrition) / prior-year attrition</v>
      </c>
    </row>
    <row r="823">
      <c r="A823">
        <v>1866</v>
      </c>
      <c r="B823" t="str">
        <v>member_attrition_officially_accounted_for_death_resignation_unbaptized_8yo</v>
      </c>
      <c r="C823" t="str">
        <v>Member Attrition Officially Accounted For (Death, Resignation, Unbaptized-8yo)</v>
      </c>
      <c r="D823" t="str">
        <v>yes</v>
      </c>
      <c r="E823" t="str">
        <v>Membership increase - official net growth</v>
      </c>
    </row>
    <row r="824">
      <c r="A824">
        <v>1866</v>
      </c>
      <c r="B824" t="str">
        <v>missionaries</v>
      </c>
      <c r="C824" t="str">
        <v>% ∆ Missionaries</v>
      </c>
      <c r="D824" t="str">
        <v>yes</v>
      </c>
      <c r="E824" t="str">
        <v>(Full-time missionaries - prior-year full-time missionaries) / prior-year full-time missionaries</v>
      </c>
    </row>
    <row r="825">
      <c r="A825">
        <v>1866</v>
      </c>
      <c r="B825" t="str">
        <v>of_church_on_mission</v>
      </c>
      <c r="C825" t="str">
        <v>% of Church on Mission</v>
      </c>
      <c r="D825" t="str">
        <v>yes</v>
      </c>
      <c r="E825" t="str">
        <v>Full-time missionaries / official membership</v>
      </c>
    </row>
    <row r="826">
      <c r="A826">
        <v>1866</v>
      </c>
      <c r="B826" t="str">
        <v>conv_missionary</v>
      </c>
      <c r="C826" t="str">
        <v>% ∆ Conv / Missionary</v>
      </c>
      <c r="D826" t="str">
        <v>yes</v>
      </c>
      <c r="E826" t="str">
        <v>(Conv / Missionary - prior-year Conv / Missionary) / prior-year Conv / Missionary</v>
      </c>
    </row>
    <row r="827">
      <c r="A827">
        <v>1866</v>
      </c>
      <c r="B827" t="str">
        <v>conv_missionary_ai</v>
      </c>
      <c r="C827" t="str">
        <v>Conv / Missionary</v>
      </c>
      <c r="D827" t="str">
        <v>yes</v>
      </c>
      <c r="E827" t="str">
        <v>Converts / full-time missionaries</v>
      </c>
    </row>
    <row r="828">
      <c r="A828">
        <v>1866</v>
      </c>
      <c r="B828" t="str">
        <v>net_membership_growth_missionary</v>
      </c>
      <c r="C828" t="str">
        <v>Net Membership Growth / Missionary</v>
      </c>
      <c r="D828" t="str">
        <v>yes</v>
      </c>
      <c r="E828" t="str">
        <v>Official net growth / full-time missionaries</v>
      </c>
    </row>
    <row r="829">
      <c r="A829">
        <v>1866</v>
      </c>
      <c r="B829" t="str">
        <v>gross_membership_increase_missionary</v>
      </c>
      <c r="C829" t="str">
        <v>Gross Membership Increase / Missionary</v>
      </c>
      <c r="D829" t="str">
        <v>yes</v>
      </c>
      <c r="E829" t="str">
        <v>Membership increase / full-time missionaries</v>
      </c>
    </row>
    <row r="830">
      <c r="A830">
        <v>1866</v>
      </c>
      <c r="B830" t="str">
        <v>stakes</v>
      </c>
      <c r="C830" t="str">
        <v>% ∆ Stakes</v>
      </c>
      <c r="D830" t="str">
        <v>yes</v>
      </c>
      <c r="E830" t="str">
        <v>(Stakes - prior-year stakes) / prior-year stakes</v>
      </c>
    </row>
    <row r="831">
      <c r="A831">
        <v>1866</v>
      </c>
      <c r="B831" t="str">
        <v>wards_branches</v>
      </c>
      <c r="C831" t="str">
        <v>% ∆ Wards + Branches</v>
      </c>
      <c r="D831" t="str">
        <v>yes</v>
      </c>
      <c r="E831" t="str">
        <v>(Wards and branches - prior-year wards and branches) / prior-year wards and branches</v>
      </c>
    </row>
    <row r="832">
      <c r="A832">
        <v>1866</v>
      </c>
      <c r="B832" t="str">
        <v>ward_branch_stake</v>
      </c>
      <c r="C832" t="str">
        <v>Ward &amp; Branch / Stake</v>
      </c>
      <c r="D832" t="str">
        <v>yes</v>
      </c>
      <c r="E832" t="str">
        <v>Wards and branches / stakes</v>
      </c>
    </row>
    <row r="833">
      <c r="A833">
        <v>1866</v>
      </c>
      <c r="B833" t="str">
        <v>wards_branches_stake_lost_since_1973</v>
      </c>
      <c r="C833" t="str">
        <v>Wards + Branches / Stake lost since 1973</v>
      </c>
      <c r="D833" t="str">
        <v>no</v>
      </c>
      <c r="E833" t="str">
        <v>(1973 wards and branches / stakes) - (current wards and branches / stakes)</v>
      </c>
    </row>
    <row r="834">
      <c r="A834">
        <v>1866</v>
      </c>
      <c r="B834" t="str">
        <v>members_ward_branch</v>
      </c>
      <c r="C834" t="str">
        <v>Members / Ward &amp; Branch</v>
      </c>
      <c r="D834" t="str">
        <v>yes</v>
      </c>
      <c r="E834" t="str">
        <v>Official membership / wards and branches</v>
      </c>
    </row>
    <row r="835">
      <c r="A835">
        <v>1866</v>
      </c>
      <c r="B835" t="str">
        <v>ward_branch_rolls_since_1980</v>
      </c>
      <c r="C835" t="str">
        <v>Ward &amp; Branch Rolls ∆ since 1980</v>
      </c>
      <c r="D835" t="str">
        <v>no</v>
      </c>
      <c r="E835" t="str">
        <v>(Current members per ward and branch) - (1980 members per ward and branch)</v>
      </c>
    </row>
    <row r="836">
      <c r="A836">
        <v>1867</v>
      </c>
      <c r="B836" t="str">
        <v>official_net_growth</v>
      </c>
      <c r="C836" t="str">
        <v>Official Net Growth</v>
      </c>
      <c r="D836" t="str">
        <v>yes</v>
      </c>
      <c r="E836" t="str">
        <v>Official membership - prior-year official membership</v>
      </c>
    </row>
    <row r="837">
      <c r="A837">
        <v>1867</v>
      </c>
      <c r="B837" t="str">
        <v>official_growth_rate</v>
      </c>
      <c r="C837" t="str">
        <v>Official Growth Rate</v>
      </c>
      <c r="D837" t="str">
        <v>yes</v>
      </c>
      <c r="E837" t="str">
        <v>Official net growth / prior-year official membership</v>
      </c>
    </row>
    <row r="838">
      <c r="A838">
        <v>1867</v>
      </c>
      <c r="B838" t="str">
        <v>yoy_net_growth</v>
      </c>
      <c r="C838" t="str">
        <v>YoY % ∆ Net Growth</v>
      </c>
      <c r="D838" t="str">
        <v>yes</v>
      </c>
      <c r="E838" t="str">
        <v>(Official net growth - prior-year net growth) / prior-year net growth</v>
      </c>
    </row>
    <row r="839">
      <c r="A839">
        <v>1867</v>
      </c>
      <c r="B839" t="str">
        <v>cor_baptisms</v>
      </c>
      <c r="C839" t="str">
        <v>CoR Baptisms</v>
      </c>
      <c r="D839" t="str">
        <v>yes</v>
      </c>
      <c r="E839" t="str">
        <v>Children of record from 8 years prior * current CoR baptism rate</v>
      </c>
    </row>
    <row r="840">
      <c r="A840">
        <v>1867</v>
      </c>
      <c r="B840" t="str">
        <v>yoy_cor</v>
      </c>
      <c r="C840" t="str">
        <v>YoY % ∆ CoR</v>
      </c>
      <c r="D840" t="str">
        <v>yes</v>
      </c>
      <c r="E840" t="str">
        <v>(Children of record - prior-year children of record) / prior-year children of record</v>
      </c>
    </row>
    <row r="841">
      <c r="A841">
        <v>1867</v>
      </c>
      <c r="B841" t="str">
        <v>cor_baptisms_as_of_net_growth</v>
      </c>
      <c r="C841" t="str">
        <v>∆ CoR Baptisms as % of Net Growth</v>
      </c>
      <c r="D841" t="str">
        <v>yes</v>
      </c>
      <c r="E841" t="str">
        <v>Children-of-record baptisms / official net growth</v>
      </c>
    </row>
    <row r="842">
      <c r="A842">
        <v>1867</v>
      </c>
      <c r="B842" t="str">
        <v>children_of_record_8_yrs_prior_baptized</v>
      </c>
      <c r="C842" t="str">
        <v>% children of record, 8 yrs prior, baptized</v>
      </c>
      <c r="D842" t="str">
        <v>yes</v>
      </c>
      <c r="E842" t="str">
        <v>Prior-year CoR baptism rate - 0.0002</v>
      </c>
    </row>
    <row r="843">
      <c r="A843">
        <v>1867</v>
      </c>
      <c r="B843" t="str">
        <v>percent_cor_from_8_years_prior_lost</v>
      </c>
      <c r="C843" t="str">
        <v>Percent CoR from 8 years prior lost</v>
      </c>
      <c r="D843" t="str">
        <v>yes</v>
      </c>
      <c r="E843" t="str">
        <v>(CoR 8 years prior - CoR baptisms) / CoR 8 years prior</v>
      </c>
    </row>
    <row r="844">
      <c r="A844">
        <v>1867</v>
      </c>
      <c r="B844" t="str">
        <v>yoy_converts</v>
      </c>
      <c r="C844" t="str">
        <v>YoY % ∆ Converts</v>
      </c>
      <c r="D844" t="str">
        <v>yes</v>
      </c>
      <c r="E844" t="str">
        <v>(Converts - prior-year converts) / prior-year converts</v>
      </c>
    </row>
    <row r="845">
      <c r="A845">
        <v>1867</v>
      </c>
      <c r="B845" t="str">
        <v>membership_increase</v>
      </c>
      <c r="C845" t="str">
        <v>Membership Increase</v>
      </c>
      <c r="D845" t="str">
        <v>yes</v>
      </c>
      <c r="E845" t="str">
        <v>Converts + children-of-record baptisms</v>
      </c>
    </row>
    <row r="846">
      <c r="A846">
        <v>1867</v>
      </c>
      <c r="B846" t="str">
        <v>attrition</v>
      </c>
      <c r="C846" t="str">
        <v>% ∆ Attrition</v>
      </c>
      <c r="D846" t="str">
        <v>no</v>
      </c>
      <c r="E846" t="str">
        <v>(Current attrition - prior-year attrition) / prior-year attrition</v>
      </c>
    </row>
    <row r="847">
      <c r="A847">
        <v>1867</v>
      </c>
      <c r="B847" t="str">
        <v>member_attrition_officially_accounted_for_death_resignation_unbaptized_8yo</v>
      </c>
      <c r="C847" t="str">
        <v>Member Attrition Officially Accounted For (Death, Resignation, Unbaptized-8yo)</v>
      </c>
      <c r="D847" t="str">
        <v>yes</v>
      </c>
      <c r="E847" t="str">
        <v>Membership increase - official net growth</v>
      </c>
    </row>
    <row r="848">
      <c r="A848">
        <v>1867</v>
      </c>
      <c r="B848" t="str">
        <v>missionaries</v>
      </c>
      <c r="C848" t="str">
        <v>% ∆ Missionaries</v>
      </c>
      <c r="D848" t="str">
        <v>yes</v>
      </c>
      <c r="E848" t="str">
        <v>(Full-time missionaries - prior-year full-time missionaries) / prior-year full-time missionaries</v>
      </c>
    </row>
    <row r="849">
      <c r="A849">
        <v>1867</v>
      </c>
      <c r="B849" t="str">
        <v>of_church_on_mission</v>
      </c>
      <c r="C849" t="str">
        <v>% of Church on Mission</v>
      </c>
      <c r="D849" t="str">
        <v>yes</v>
      </c>
      <c r="E849" t="str">
        <v>Full-time missionaries / official membership</v>
      </c>
    </row>
    <row r="850">
      <c r="A850">
        <v>1867</v>
      </c>
      <c r="B850" t="str">
        <v>conv_missionary</v>
      </c>
      <c r="C850" t="str">
        <v>% ∆ Conv / Missionary</v>
      </c>
      <c r="D850" t="str">
        <v>yes</v>
      </c>
      <c r="E850" t="str">
        <v>(Conv / Missionary - prior-year Conv / Missionary) / prior-year Conv / Missionary</v>
      </c>
    </row>
    <row r="851">
      <c r="A851">
        <v>1867</v>
      </c>
      <c r="B851" t="str">
        <v>conv_missionary_ai</v>
      </c>
      <c r="C851" t="str">
        <v>Conv / Missionary</v>
      </c>
      <c r="D851" t="str">
        <v>yes</v>
      </c>
      <c r="E851" t="str">
        <v>Converts / full-time missionaries</v>
      </c>
    </row>
    <row r="852">
      <c r="A852">
        <v>1867</v>
      </c>
      <c r="B852" t="str">
        <v>net_membership_growth_missionary</v>
      </c>
      <c r="C852" t="str">
        <v>Net Membership Growth / Missionary</v>
      </c>
      <c r="D852" t="str">
        <v>yes</v>
      </c>
      <c r="E852" t="str">
        <v>Official net growth / full-time missionaries</v>
      </c>
    </row>
    <row r="853">
      <c r="A853">
        <v>1867</v>
      </c>
      <c r="B853" t="str">
        <v>gross_membership_increase_missionary</v>
      </c>
      <c r="C853" t="str">
        <v>Gross Membership Increase / Missionary</v>
      </c>
      <c r="D853" t="str">
        <v>yes</v>
      </c>
      <c r="E853" t="str">
        <v>Membership increase / full-time missionaries</v>
      </c>
    </row>
    <row r="854">
      <c r="A854">
        <v>1867</v>
      </c>
      <c r="B854" t="str">
        <v>stakes</v>
      </c>
      <c r="C854" t="str">
        <v>% ∆ Stakes</v>
      </c>
      <c r="D854" t="str">
        <v>yes</v>
      </c>
      <c r="E854" t="str">
        <v>(Stakes - prior-year stakes) / prior-year stakes</v>
      </c>
    </row>
    <row r="855">
      <c r="A855">
        <v>1867</v>
      </c>
      <c r="B855" t="str">
        <v>wards_branches</v>
      </c>
      <c r="C855" t="str">
        <v>% ∆ Wards + Branches</v>
      </c>
      <c r="D855" t="str">
        <v>yes</v>
      </c>
      <c r="E855" t="str">
        <v>(Wards and branches - prior-year wards and branches) / prior-year wards and branches</v>
      </c>
    </row>
    <row r="856">
      <c r="A856">
        <v>1867</v>
      </c>
      <c r="B856" t="str">
        <v>ward_branch_stake</v>
      </c>
      <c r="C856" t="str">
        <v>Ward &amp; Branch / Stake</v>
      </c>
      <c r="D856" t="str">
        <v>yes</v>
      </c>
      <c r="E856" t="str">
        <v>Wards and branches / stakes</v>
      </c>
    </row>
    <row r="857">
      <c r="A857">
        <v>1867</v>
      </c>
      <c r="B857" t="str">
        <v>wards_branches_stake_lost_since_1973</v>
      </c>
      <c r="C857" t="str">
        <v>Wards + Branches / Stake lost since 1973</v>
      </c>
      <c r="D857" t="str">
        <v>no</v>
      </c>
      <c r="E857" t="str">
        <v>(1973 wards and branches / stakes) - (current wards and branches / stakes)</v>
      </c>
    </row>
    <row r="858">
      <c r="A858">
        <v>1867</v>
      </c>
      <c r="B858" t="str">
        <v>members_ward_branch</v>
      </c>
      <c r="C858" t="str">
        <v>Members / Ward &amp; Branch</v>
      </c>
      <c r="D858" t="str">
        <v>yes</v>
      </c>
      <c r="E858" t="str">
        <v>Official membership / wards and branches</v>
      </c>
    </row>
    <row r="859">
      <c r="A859">
        <v>1867</v>
      </c>
      <c r="B859" t="str">
        <v>ward_branch_rolls_since_1980</v>
      </c>
      <c r="C859" t="str">
        <v>Ward &amp; Branch Rolls ∆ since 1980</v>
      </c>
      <c r="D859" t="str">
        <v>no</v>
      </c>
      <c r="E859" t="str">
        <v>(Current members per ward and branch) - (1980 members per ward and branch)</v>
      </c>
    </row>
    <row r="860">
      <c r="A860">
        <v>1868</v>
      </c>
      <c r="B860" t="str">
        <v>official_net_growth</v>
      </c>
      <c r="C860" t="str">
        <v>Official Net Growth</v>
      </c>
      <c r="D860" t="str">
        <v>yes</v>
      </c>
      <c r="E860" t="str">
        <v>Official membership - prior-year official membership</v>
      </c>
    </row>
    <row r="861">
      <c r="A861">
        <v>1868</v>
      </c>
      <c r="B861" t="str">
        <v>official_growth_rate</v>
      </c>
      <c r="C861" t="str">
        <v>Official Growth Rate</v>
      </c>
      <c r="D861" t="str">
        <v>yes</v>
      </c>
      <c r="E861" t="str">
        <v>Official net growth / prior-year official membership</v>
      </c>
    </row>
    <row r="862">
      <c r="A862">
        <v>1868</v>
      </c>
      <c r="B862" t="str">
        <v>yoy_net_growth</v>
      </c>
      <c r="C862" t="str">
        <v>YoY % ∆ Net Growth</v>
      </c>
      <c r="D862" t="str">
        <v>yes</v>
      </c>
      <c r="E862" t="str">
        <v>(Official net growth - prior-year net growth) / prior-year net growth</v>
      </c>
    </row>
    <row r="863">
      <c r="A863">
        <v>1868</v>
      </c>
      <c r="B863" t="str">
        <v>cor_baptisms</v>
      </c>
      <c r="C863" t="str">
        <v>CoR Baptisms</v>
      </c>
      <c r="D863" t="str">
        <v>yes</v>
      </c>
      <c r="E863" t="str">
        <v>Children of record from 8 years prior * current CoR baptism rate</v>
      </c>
    </row>
    <row r="864">
      <c r="A864">
        <v>1868</v>
      </c>
      <c r="B864" t="str">
        <v>yoy_cor</v>
      </c>
      <c r="C864" t="str">
        <v>YoY % ∆ CoR</v>
      </c>
      <c r="D864" t="str">
        <v>yes</v>
      </c>
      <c r="E864" t="str">
        <v>(Children of record - prior-year children of record) / prior-year children of record</v>
      </c>
    </row>
    <row r="865">
      <c r="A865">
        <v>1868</v>
      </c>
      <c r="B865" t="str">
        <v>cor_baptisms_as_of_net_growth</v>
      </c>
      <c r="C865" t="str">
        <v>∆ CoR Baptisms as % of Net Growth</v>
      </c>
      <c r="D865" t="str">
        <v>yes</v>
      </c>
      <c r="E865" t="str">
        <v>Children-of-record baptisms / official net growth</v>
      </c>
    </row>
    <row r="866">
      <c r="A866">
        <v>1868</v>
      </c>
      <c r="B866" t="str">
        <v>children_of_record_8_yrs_prior_baptized</v>
      </c>
      <c r="C866" t="str">
        <v>% children of record, 8 yrs prior, baptized</v>
      </c>
      <c r="D866" t="str">
        <v>yes</v>
      </c>
      <c r="E866" t="str">
        <v>Prior-year CoR baptism rate - 0.0002</v>
      </c>
    </row>
    <row r="867">
      <c r="A867">
        <v>1868</v>
      </c>
      <c r="B867" t="str">
        <v>percent_cor_from_8_years_prior_lost</v>
      </c>
      <c r="C867" t="str">
        <v>Percent CoR from 8 years prior lost</v>
      </c>
      <c r="D867" t="str">
        <v>yes</v>
      </c>
      <c r="E867" t="str">
        <v>(CoR 8 years prior - CoR baptisms) / CoR 8 years prior</v>
      </c>
    </row>
    <row r="868">
      <c r="A868">
        <v>1868</v>
      </c>
      <c r="B868" t="str">
        <v>yoy_converts</v>
      </c>
      <c r="C868" t="str">
        <v>YoY % ∆ Converts</v>
      </c>
      <c r="D868" t="str">
        <v>yes</v>
      </c>
      <c r="E868" t="str">
        <v>(Converts - prior-year converts) / prior-year converts</v>
      </c>
    </row>
    <row r="869">
      <c r="A869">
        <v>1868</v>
      </c>
      <c r="B869" t="str">
        <v>membership_increase</v>
      </c>
      <c r="C869" t="str">
        <v>Membership Increase</v>
      </c>
      <c r="D869" t="str">
        <v>yes</v>
      </c>
      <c r="E869" t="str">
        <v>Converts + children-of-record baptisms</v>
      </c>
    </row>
    <row r="870">
      <c r="A870">
        <v>1868</v>
      </c>
      <c r="B870" t="str">
        <v>attrition</v>
      </c>
      <c r="C870" t="str">
        <v>% ∆ Attrition</v>
      </c>
      <c r="D870" t="str">
        <v>no</v>
      </c>
      <c r="E870" t="str">
        <v>(Current attrition - prior-year attrition) / prior-year attrition</v>
      </c>
    </row>
    <row r="871">
      <c r="A871">
        <v>1868</v>
      </c>
      <c r="B871" t="str">
        <v>member_attrition_officially_accounted_for_death_resignation_unbaptized_8yo</v>
      </c>
      <c r="C871" t="str">
        <v>Member Attrition Officially Accounted For (Death, Resignation, Unbaptized-8yo)</v>
      </c>
      <c r="D871" t="str">
        <v>yes</v>
      </c>
      <c r="E871" t="str">
        <v>Membership increase - official net growth</v>
      </c>
    </row>
    <row r="872">
      <c r="A872">
        <v>1868</v>
      </c>
      <c r="B872" t="str">
        <v>missionaries</v>
      </c>
      <c r="C872" t="str">
        <v>% ∆ Missionaries</v>
      </c>
      <c r="D872" t="str">
        <v>yes</v>
      </c>
      <c r="E872" t="str">
        <v>(Full-time missionaries - prior-year full-time missionaries) / prior-year full-time missionaries</v>
      </c>
    </row>
    <row r="873">
      <c r="A873">
        <v>1868</v>
      </c>
      <c r="B873" t="str">
        <v>of_church_on_mission</v>
      </c>
      <c r="C873" t="str">
        <v>% of Church on Mission</v>
      </c>
      <c r="D873" t="str">
        <v>yes</v>
      </c>
      <c r="E873" t="str">
        <v>Full-time missionaries / official membership</v>
      </c>
    </row>
    <row r="874">
      <c r="A874">
        <v>1868</v>
      </c>
      <c r="B874" t="str">
        <v>conv_missionary</v>
      </c>
      <c r="C874" t="str">
        <v>% ∆ Conv / Missionary</v>
      </c>
      <c r="D874" t="str">
        <v>yes</v>
      </c>
      <c r="E874" t="str">
        <v>(Conv / Missionary - prior-year Conv / Missionary) / prior-year Conv / Missionary</v>
      </c>
    </row>
    <row r="875">
      <c r="A875">
        <v>1868</v>
      </c>
      <c r="B875" t="str">
        <v>conv_missionary_ai</v>
      </c>
      <c r="C875" t="str">
        <v>Conv / Missionary</v>
      </c>
      <c r="D875" t="str">
        <v>yes</v>
      </c>
      <c r="E875" t="str">
        <v>Converts / full-time missionaries</v>
      </c>
    </row>
    <row r="876">
      <c r="A876">
        <v>1868</v>
      </c>
      <c r="B876" t="str">
        <v>net_membership_growth_missionary</v>
      </c>
      <c r="C876" t="str">
        <v>Net Membership Growth / Missionary</v>
      </c>
      <c r="D876" t="str">
        <v>yes</v>
      </c>
      <c r="E876" t="str">
        <v>Official net growth / full-time missionaries</v>
      </c>
    </row>
    <row r="877">
      <c r="A877">
        <v>1868</v>
      </c>
      <c r="B877" t="str">
        <v>gross_membership_increase_missionary</v>
      </c>
      <c r="C877" t="str">
        <v>Gross Membership Increase / Missionary</v>
      </c>
      <c r="D877" t="str">
        <v>yes</v>
      </c>
      <c r="E877" t="str">
        <v>Membership increase / full-time missionaries</v>
      </c>
    </row>
    <row r="878">
      <c r="A878">
        <v>1868</v>
      </c>
      <c r="B878" t="str">
        <v>stakes</v>
      </c>
      <c r="C878" t="str">
        <v>% ∆ Stakes</v>
      </c>
      <c r="D878" t="str">
        <v>yes</v>
      </c>
      <c r="E878" t="str">
        <v>(Stakes - prior-year stakes) / prior-year stakes</v>
      </c>
    </row>
    <row r="879">
      <c r="A879">
        <v>1868</v>
      </c>
      <c r="B879" t="str">
        <v>wards_branches</v>
      </c>
      <c r="C879" t="str">
        <v>% ∆ Wards + Branches</v>
      </c>
      <c r="D879" t="str">
        <v>yes</v>
      </c>
      <c r="E879" t="str">
        <v>(Wards and branches - prior-year wards and branches) / prior-year wards and branches</v>
      </c>
    </row>
    <row r="880">
      <c r="A880">
        <v>1868</v>
      </c>
      <c r="B880" t="str">
        <v>ward_branch_stake</v>
      </c>
      <c r="C880" t="str">
        <v>Ward &amp; Branch / Stake</v>
      </c>
      <c r="D880" t="str">
        <v>yes</v>
      </c>
      <c r="E880" t="str">
        <v>Wards and branches / stakes</v>
      </c>
    </row>
    <row r="881">
      <c r="A881">
        <v>1868</v>
      </c>
      <c r="B881" t="str">
        <v>wards_branches_stake_lost_since_1973</v>
      </c>
      <c r="C881" t="str">
        <v>Wards + Branches / Stake lost since 1973</v>
      </c>
      <c r="D881" t="str">
        <v>no</v>
      </c>
      <c r="E881" t="str">
        <v>(1973 wards and branches / stakes) - (current wards and branches / stakes)</v>
      </c>
    </row>
    <row r="882">
      <c r="A882">
        <v>1868</v>
      </c>
      <c r="B882" t="str">
        <v>members_ward_branch</v>
      </c>
      <c r="C882" t="str">
        <v>Members / Ward &amp; Branch</v>
      </c>
      <c r="D882" t="str">
        <v>yes</v>
      </c>
      <c r="E882" t="str">
        <v>Official membership / wards and branches</v>
      </c>
    </row>
    <row r="883">
      <c r="A883">
        <v>1868</v>
      </c>
      <c r="B883" t="str">
        <v>ward_branch_rolls_since_1980</v>
      </c>
      <c r="C883" t="str">
        <v>Ward &amp; Branch Rolls ∆ since 1980</v>
      </c>
      <c r="D883" t="str">
        <v>no</v>
      </c>
      <c r="E883" t="str">
        <v>(Current members per ward and branch) - (1980 members per ward and branch)</v>
      </c>
    </row>
    <row r="884">
      <c r="A884">
        <v>1869</v>
      </c>
      <c r="B884" t="str">
        <v>official_net_growth</v>
      </c>
      <c r="C884" t="str">
        <v>Official Net Growth</v>
      </c>
      <c r="D884" t="str">
        <v>yes</v>
      </c>
      <c r="E884" t="str">
        <v>Official membership - prior-year official membership</v>
      </c>
    </row>
    <row r="885">
      <c r="A885">
        <v>1869</v>
      </c>
      <c r="B885" t="str">
        <v>official_growth_rate</v>
      </c>
      <c r="C885" t="str">
        <v>Official Growth Rate</v>
      </c>
      <c r="D885" t="str">
        <v>yes</v>
      </c>
      <c r="E885" t="str">
        <v>Official net growth / prior-year official membership</v>
      </c>
    </row>
    <row r="886">
      <c r="A886">
        <v>1869</v>
      </c>
      <c r="B886" t="str">
        <v>yoy_net_growth</v>
      </c>
      <c r="C886" t="str">
        <v>YoY % ∆ Net Growth</v>
      </c>
      <c r="D886" t="str">
        <v>yes</v>
      </c>
      <c r="E886" t="str">
        <v>(Official net growth - prior-year net growth) / prior-year net growth</v>
      </c>
    </row>
    <row r="887">
      <c r="A887">
        <v>1869</v>
      </c>
      <c r="B887" t="str">
        <v>cor_baptisms</v>
      </c>
      <c r="C887" t="str">
        <v>CoR Baptisms</v>
      </c>
      <c r="D887" t="str">
        <v>yes</v>
      </c>
      <c r="E887" t="str">
        <v>Children of record from 8 years prior * current CoR baptism rate</v>
      </c>
    </row>
    <row r="888">
      <c r="A888">
        <v>1869</v>
      </c>
      <c r="B888" t="str">
        <v>yoy_cor</v>
      </c>
      <c r="C888" t="str">
        <v>YoY % ∆ CoR</v>
      </c>
      <c r="D888" t="str">
        <v>yes</v>
      </c>
      <c r="E888" t="str">
        <v>(Children of record - prior-year children of record) / prior-year children of record</v>
      </c>
    </row>
    <row r="889">
      <c r="A889">
        <v>1869</v>
      </c>
      <c r="B889" t="str">
        <v>cor_baptisms_as_of_net_growth</v>
      </c>
      <c r="C889" t="str">
        <v>∆ CoR Baptisms as % of Net Growth</v>
      </c>
      <c r="D889" t="str">
        <v>yes</v>
      </c>
      <c r="E889" t="str">
        <v>Children-of-record baptisms / official net growth</v>
      </c>
    </row>
    <row r="890">
      <c r="A890">
        <v>1869</v>
      </c>
      <c r="B890" t="str">
        <v>children_of_record_8_yrs_prior_baptized</v>
      </c>
      <c r="C890" t="str">
        <v>% children of record, 8 yrs prior, baptized</v>
      </c>
      <c r="D890" t="str">
        <v>yes</v>
      </c>
      <c r="E890" t="str">
        <v>Prior-year CoR baptism rate - 0.0002</v>
      </c>
    </row>
    <row r="891">
      <c r="A891">
        <v>1869</v>
      </c>
      <c r="B891" t="str">
        <v>percent_cor_from_8_years_prior_lost</v>
      </c>
      <c r="C891" t="str">
        <v>Percent CoR from 8 years prior lost</v>
      </c>
      <c r="D891" t="str">
        <v>yes</v>
      </c>
      <c r="E891" t="str">
        <v>(CoR 8 years prior - CoR baptisms) / CoR 8 years prior</v>
      </c>
    </row>
    <row r="892">
      <c r="A892">
        <v>1869</v>
      </c>
      <c r="B892" t="str">
        <v>yoy_converts</v>
      </c>
      <c r="C892" t="str">
        <v>YoY % ∆ Converts</v>
      </c>
      <c r="D892" t="str">
        <v>yes</v>
      </c>
      <c r="E892" t="str">
        <v>(Converts - prior-year converts) / prior-year converts</v>
      </c>
    </row>
    <row r="893">
      <c r="A893">
        <v>1869</v>
      </c>
      <c r="B893" t="str">
        <v>membership_increase</v>
      </c>
      <c r="C893" t="str">
        <v>Membership Increase</v>
      </c>
      <c r="D893" t="str">
        <v>yes</v>
      </c>
      <c r="E893" t="str">
        <v>Converts + children-of-record baptisms</v>
      </c>
    </row>
    <row r="894">
      <c r="A894">
        <v>1869</v>
      </c>
      <c r="B894" t="str">
        <v>attrition</v>
      </c>
      <c r="C894" t="str">
        <v>% ∆ Attrition</v>
      </c>
      <c r="D894" t="str">
        <v>no</v>
      </c>
      <c r="E894" t="str">
        <v>(Current attrition - prior-year attrition) / prior-year attrition</v>
      </c>
    </row>
    <row r="895">
      <c r="A895">
        <v>1869</v>
      </c>
      <c r="B895" t="str">
        <v>member_attrition_officially_accounted_for_death_resignation_unbaptized_8yo</v>
      </c>
      <c r="C895" t="str">
        <v>Member Attrition Officially Accounted For (Death, Resignation, Unbaptized-8yo)</v>
      </c>
      <c r="D895" t="str">
        <v>yes</v>
      </c>
      <c r="E895" t="str">
        <v>Membership increase - official net growth</v>
      </c>
    </row>
    <row r="896">
      <c r="A896">
        <v>1869</v>
      </c>
      <c r="B896" t="str">
        <v>missionaries</v>
      </c>
      <c r="C896" t="str">
        <v>% ∆ Missionaries</v>
      </c>
      <c r="D896" t="str">
        <v>yes</v>
      </c>
      <c r="E896" t="str">
        <v>(Full-time missionaries - prior-year full-time missionaries) / prior-year full-time missionaries</v>
      </c>
    </row>
    <row r="897">
      <c r="A897">
        <v>1869</v>
      </c>
      <c r="B897" t="str">
        <v>of_church_on_mission</v>
      </c>
      <c r="C897" t="str">
        <v>% of Church on Mission</v>
      </c>
      <c r="D897" t="str">
        <v>yes</v>
      </c>
      <c r="E897" t="str">
        <v>Full-time missionaries / official membership</v>
      </c>
    </row>
    <row r="898">
      <c r="A898">
        <v>1869</v>
      </c>
      <c r="B898" t="str">
        <v>conv_missionary</v>
      </c>
      <c r="C898" t="str">
        <v>% ∆ Conv / Missionary</v>
      </c>
      <c r="D898" t="str">
        <v>yes</v>
      </c>
      <c r="E898" t="str">
        <v>(Conv / Missionary - prior-year Conv / Missionary) / prior-year Conv / Missionary</v>
      </c>
    </row>
    <row r="899">
      <c r="A899">
        <v>1869</v>
      </c>
      <c r="B899" t="str">
        <v>conv_missionary_ai</v>
      </c>
      <c r="C899" t="str">
        <v>Conv / Missionary</v>
      </c>
      <c r="D899" t="str">
        <v>yes</v>
      </c>
      <c r="E899" t="str">
        <v>Converts / full-time missionaries</v>
      </c>
    </row>
    <row r="900">
      <c r="A900">
        <v>1869</v>
      </c>
      <c r="B900" t="str">
        <v>net_membership_growth_missionary</v>
      </c>
      <c r="C900" t="str">
        <v>Net Membership Growth / Missionary</v>
      </c>
      <c r="D900" t="str">
        <v>yes</v>
      </c>
      <c r="E900" t="str">
        <v>Official net growth / full-time missionaries</v>
      </c>
    </row>
    <row r="901">
      <c r="A901">
        <v>1869</v>
      </c>
      <c r="B901" t="str">
        <v>gross_membership_increase_missionary</v>
      </c>
      <c r="C901" t="str">
        <v>Gross Membership Increase / Missionary</v>
      </c>
      <c r="D901" t="str">
        <v>yes</v>
      </c>
      <c r="E901" t="str">
        <v>Membership increase / full-time missionaries</v>
      </c>
    </row>
    <row r="902">
      <c r="A902">
        <v>1869</v>
      </c>
      <c r="B902" t="str">
        <v>stakes</v>
      </c>
      <c r="C902" t="str">
        <v>% ∆ Stakes</v>
      </c>
      <c r="D902" t="str">
        <v>yes</v>
      </c>
      <c r="E902" t="str">
        <v>(Stakes - prior-year stakes) / prior-year stakes</v>
      </c>
    </row>
    <row r="903">
      <c r="A903">
        <v>1869</v>
      </c>
      <c r="B903" t="str">
        <v>wards_branches</v>
      </c>
      <c r="C903" t="str">
        <v>% ∆ Wards + Branches</v>
      </c>
      <c r="D903" t="str">
        <v>yes</v>
      </c>
      <c r="E903" t="str">
        <v>(Wards and branches - prior-year wards and branches) / prior-year wards and branches</v>
      </c>
    </row>
    <row r="904">
      <c r="A904">
        <v>1869</v>
      </c>
      <c r="B904" t="str">
        <v>ward_branch_stake</v>
      </c>
      <c r="C904" t="str">
        <v>Ward &amp; Branch / Stake</v>
      </c>
      <c r="D904" t="str">
        <v>yes</v>
      </c>
      <c r="E904" t="str">
        <v>Wards and branches / stakes</v>
      </c>
    </row>
    <row r="905">
      <c r="A905">
        <v>1869</v>
      </c>
      <c r="B905" t="str">
        <v>wards_branches_stake_lost_since_1973</v>
      </c>
      <c r="C905" t="str">
        <v>Wards + Branches / Stake lost since 1973</v>
      </c>
      <c r="D905" t="str">
        <v>no</v>
      </c>
      <c r="E905" t="str">
        <v>(1973 wards and branches / stakes) - (current wards and branches / stakes)</v>
      </c>
    </row>
    <row r="906">
      <c r="A906">
        <v>1869</v>
      </c>
      <c r="B906" t="str">
        <v>members_ward_branch</v>
      </c>
      <c r="C906" t="str">
        <v>Members / Ward &amp; Branch</v>
      </c>
      <c r="D906" t="str">
        <v>yes</v>
      </c>
      <c r="E906" t="str">
        <v>Official membership / wards and branches</v>
      </c>
    </row>
    <row r="907">
      <c r="A907">
        <v>1869</v>
      </c>
      <c r="B907" t="str">
        <v>ward_branch_rolls_since_1980</v>
      </c>
      <c r="C907" t="str">
        <v>Ward &amp; Branch Rolls ∆ since 1980</v>
      </c>
      <c r="D907" t="str">
        <v>no</v>
      </c>
      <c r="E907" t="str">
        <v>(Current members per ward and branch) - (1980 members per ward and branch)</v>
      </c>
    </row>
    <row r="908">
      <c r="A908">
        <v>1870</v>
      </c>
      <c r="B908" t="str">
        <v>official_net_growth</v>
      </c>
      <c r="C908" t="str">
        <v>Official Net Growth</v>
      </c>
      <c r="D908" t="str">
        <v>yes</v>
      </c>
      <c r="E908" t="str">
        <v>Official membership - prior-year official membership</v>
      </c>
    </row>
    <row r="909">
      <c r="A909">
        <v>1870</v>
      </c>
      <c r="B909" t="str">
        <v>official_growth_rate</v>
      </c>
      <c r="C909" t="str">
        <v>Official Growth Rate</v>
      </c>
      <c r="D909" t="str">
        <v>yes</v>
      </c>
      <c r="E909" t="str">
        <v>Official net growth / prior-year official membership</v>
      </c>
    </row>
    <row r="910">
      <c r="A910">
        <v>1870</v>
      </c>
      <c r="B910" t="str">
        <v>yoy_net_growth</v>
      </c>
      <c r="C910" t="str">
        <v>YoY % ∆ Net Growth</v>
      </c>
      <c r="D910" t="str">
        <v>yes</v>
      </c>
      <c r="E910" t="str">
        <v>(Official net growth - prior-year net growth) / prior-year net growth</v>
      </c>
    </row>
    <row r="911">
      <c r="A911">
        <v>1870</v>
      </c>
      <c r="B911" t="str">
        <v>cor_baptisms</v>
      </c>
      <c r="C911" t="str">
        <v>CoR Baptisms</v>
      </c>
      <c r="D911" t="str">
        <v>yes</v>
      </c>
      <c r="E911" t="str">
        <v>Children of record from 8 years prior * current CoR baptism rate</v>
      </c>
    </row>
    <row r="912">
      <c r="A912">
        <v>1870</v>
      </c>
      <c r="B912" t="str">
        <v>yoy_cor</v>
      </c>
      <c r="C912" t="str">
        <v>YoY % ∆ CoR</v>
      </c>
      <c r="D912" t="str">
        <v>yes</v>
      </c>
      <c r="E912" t="str">
        <v>(Children of record - prior-year children of record) / prior-year children of record</v>
      </c>
    </row>
    <row r="913">
      <c r="A913">
        <v>1870</v>
      </c>
      <c r="B913" t="str">
        <v>cor_baptisms_as_of_net_growth</v>
      </c>
      <c r="C913" t="str">
        <v>∆ CoR Baptisms as % of Net Growth</v>
      </c>
      <c r="D913" t="str">
        <v>yes</v>
      </c>
      <c r="E913" t="str">
        <v>Children-of-record baptisms / official net growth</v>
      </c>
    </row>
    <row r="914">
      <c r="A914">
        <v>1870</v>
      </c>
      <c r="B914" t="str">
        <v>children_of_record_8_yrs_prior_baptized</v>
      </c>
      <c r="C914" t="str">
        <v>% children of record, 8 yrs prior, baptized</v>
      </c>
      <c r="D914" t="str">
        <v>yes</v>
      </c>
      <c r="E914" t="str">
        <v>Prior-year CoR baptism rate - 0.0002</v>
      </c>
    </row>
    <row r="915">
      <c r="A915">
        <v>1870</v>
      </c>
      <c r="B915" t="str">
        <v>percent_cor_from_8_years_prior_lost</v>
      </c>
      <c r="C915" t="str">
        <v>Percent CoR from 8 years prior lost</v>
      </c>
      <c r="D915" t="str">
        <v>yes</v>
      </c>
      <c r="E915" t="str">
        <v>(CoR 8 years prior - CoR baptisms) / CoR 8 years prior</v>
      </c>
    </row>
    <row r="916">
      <c r="A916">
        <v>1870</v>
      </c>
      <c r="B916" t="str">
        <v>yoy_converts</v>
      </c>
      <c r="C916" t="str">
        <v>YoY % ∆ Converts</v>
      </c>
      <c r="D916" t="str">
        <v>yes</v>
      </c>
      <c r="E916" t="str">
        <v>(Converts - prior-year converts) / prior-year converts</v>
      </c>
    </row>
    <row r="917">
      <c r="A917">
        <v>1870</v>
      </c>
      <c r="B917" t="str">
        <v>membership_increase</v>
      </c>
      <c r="C917" t="str">
        <v>Membership Increase</v>
      </c>
      <c r="D917" t="str">
        <v>yes</v>
      </c>
      <c r="E917" t="str">
        <v>Converts + children-of-record baptisms</v>
      </c>
    </row>
    <row r="918">
      <c r="A918">
        <v>1870</v>
      </c>
      <c r="B918" t="str">
        <v>attrition</v>
      </c>
      <c r="C918" t="str">
        <v>% ∆ Attrition</v>
      </c>
      <c r="D918" t="str">
        <v>no</v>
      </c>
      <c r="E918" t="str">
        <v>(Current attrition - prior-year attrition) / prior-year attrition</v>
      </c>
    </row>
    <row r="919">
      <c r="A919">
        <v>1870</v>
      </c>
      <c r="B919" t="str">
        <v>member_attrition_officially_accounted_for_death_resignation_unbaptized_8yo</v>
      </c>
      <c r="C919" t="str">
        <v>Member Attrition Officially Accounted For (Death, Resignation, Unbaptized-8yo)</v>
      </c>
      <c r="D919" t="str">
        <v>yes</v>
      </c>
      <c r="E919" t="str">
        <v>Membership increase - official net growth</v>
      </c>
    </row>
    <row r="920">
      <c r="A920">
        <v>1870</v>
      </c>
      <c r="B920" t="str">
        <v>missionaries</v>
      </c>
      <c r="C920" t="str">
        <v>% ∆ Missionaries</v>
      </c>
      <c r="D920" t="str">
        <v>yes</v>
      </c>
      <c r="E920" t="str">
        <v>(Full-time missionaries - prior-year full-time missionaries) / prior-year full-time missionaries</v>
      </c>
    </row>
    <row r="921">
      <c r="A921">
        <v>1870</v>
      </c>
      <c r="B921" t="str">
        <v>of_church_on_mission</v>
      </c>
      <c r="C921" t="str">
        <v>% of Church on Mission</v>
      </c>
      <c r="D921" t="str">
        <v>yes</v>
      </c>
      <c r="E921" t="str">
        <v>Full-time missionaries / official membership</v>
      </c>
    </row>
    <row r="922">
      <c r="A922">
        <v>1870</v>
      </c>
      <c r="B922" t="str">
        <v>conv_missionary</v>
      </c>
      <c r="C922" t="str">
        <v>% ∆ Conv / Missionary</v>
      </c>
      <c r="D922" t="str">
        <v>yes</v>
      </c>
      <c r="E922" t="str">
        <v>(Conv / Missionary - prior-year Conv / Missionary) / prior-year Conv / Missionary</v>
      </c>
    </row>
    <row r="923">
      <c r="A923">
        <v>1870</v>
      </c>
      <c r="B923" t="str">
        <v>conv_missionary_ai</v>
      </c>
      <c r="C923" t="str">
        <v>Conv / Missionary</v>
      </c>
      <c r="D923" t="str">
        <v>yes</v>
      </c>
      <c r="E923" t="str">
        <v>Converts / full-time missionaries</v>
      </c>
    </row>
    <row r="924">
      <c r="A924">
        <v>1870</v>
      </c>
      <c r="B924" t="str">
        <v>net_membership_growth_missionary</v>
      </c>
      <c r="C924" t="str">
        <v>Net Membership Growth / Missionary</v>
      </c>
      <c r="D924" t="str">
        <v>yes</v>
      </c>
      <c r="E924" t="str">
        <v>Official net growth / full-time missionaries</v>
      </c>
    </row>
    <row r="925">
      <c r="A925">
        <v>1870</v>
      </c>
      <c r="B925" t="str">
        <v>gross_membership_increase_missionary</v>
      </c>
      <c r="C925" t="str">
        <v>Gross Membership Increase / Missionary</v>
      </c>
      <c r="D925" t="str">
        <v>yes</v>
      </c>
      <c r="E925" t="str">
        <v>Membership increase / full-time missionaries</v>
      </c>
    </row>
    <row r="926">
      <c r="A926">
        <v>1870</v>
      </c>
      <c r="B926" t="str">
        <v>stakes</v>
      </c>
      <c r="C926" t="str">
        <v>% ∆ Stakes</v>
      </c>
      <c r="D926" t="str">
        <v>yes</v>
      </c>
      <c r="E926" t="str">
        <v>(Stakes - prior-year stakes) / prior-year stakes</v>
      </c>
    </row>
    <row r="927">
      <c r="A927">
        <v>1870</v>
      </c>
      <c r="B927" t="str">
        <v>wards_branches</v>
      </c>
      <c r="C927" t="str">
        <v>% ∆ Wards + Branches</v>
      </c>
      <c r="D927" t="str">
        <v>yes</v>
      </c>
      <c r="E927" t="str">
        <v>(Wards and branches - prior-year wards and branches) / prior-year wards and branches</v>
      </c>
    </row>
    <row r="928">
      <c r="A928">
        <v>1870</v>
      </c>
      <c r="B928" t="str">
        <v>ward_branch_stake</v>
      </c>
      <c r="C928" t="str">
        <v>Ward &amp; Branch / Stake</v>
      </c>
      <c r="D928" t="str">
        <v>yes</v>
      </c>
      <c r="E928" t="str">
        <v>Wards and branches / stakes</v>
      </c>
    </row>
    <row r="929">
      <c r="A929">
        <v>1870</v>
      </c>
      <c r="B929" t="str">
        <v>wards_branches_stake_lost_since_1973</v>
      </c>
      <c r="C929" t="str">
        <v>Wards + Branches / Stake lost since 1973</v>
      </c>
      <c r="D929" t="str">
        <v>no</v>
      </c>
      <c r="E929" t="str">
        <v>(1973 wards and branches / stakes) - (current wards and branches / stakes)</v>
      </c>
    </row>
    <row r="930">
      <c r="A930">
        <v>1870</v>
      </c>
      <c r="B930" t="str">
        <v>members_ward_branch</v>
      </c>
      <c r="C930" t="str">
        <v>Members / Ward &amp; Branch</v>
      </c>
      <c r="D930" t="str">
        <v>yes</v>
      </c>
      <c r="E930" t="str">
        <v>Official membership / wards and branches</v>
      </c>
    </row>
    <row r="931">
      <c r="A931">
        <v>1870</v>
      </c>
      <c r="B931" t="str">
        <v>ward_branch_rolls_since_1980</v>
      </c>
      <c r="C931" t="str">
        <v>Ward &amp; Branch Rolls ∆ since 1980</v>
      </c>
      <c r="D931" t="str">
        <v>no</v>
      </c>
      <c r="E931" t="str">
        <v>(Current members per ward and branch) - (1980 members per ward and branch)</v>
      </c>
    </row>
    <row r="932">
      <c r="A932">
        <v>1871</v>
      </c>
      <c r="B932" t="str">
        <v>official_net_growth</v>
      </c>
      <c r="C932" t="str">
        <v>Official Net Growth</v>
      </c>
      <c r="D932" t="str">
        <v>yes</v>
      </c>
      <c r="E932" t="str">
        <v>Official membership - prior-year official membership</v>
      </c>
    </row>
    <row r="933">
      <c r="A933">
        <v>1871</v>
      </c>
      <c r="B933" t="str">
        <v>official_growth_rate</v>
      </c>
      <c r="C933" t="str">
        <v>Official Growth Rate</v>
      </c>
      <c r="D933" t="str">
        <v>yes</v>
      </c>
      <c r="E933" t="str">
        <v>Official net growth / prior-year official membership</v>
      </c>
    </row>
    <row r="934">
      <c r="A934">
        <v>1871</v>
      </c>
      <c r="B934" t="str">
        <v>yoy_net_growth</v>
      </c>
      <c r="C934" t="str">
        <v>YoY % ∆ Net Growth</v>
      </c>
      <c r="D934" t="str">
        <v>yes</v>
      </c>
      <c r="E934" t="str">
        <v>(Official net growth - prior-year net growth) / prior-year net growth</v>
      </c>
    </row>
    <row r="935">
      <c r="A935">
        <v>1871</v>
      </c>
      <c r="B935" t="str">
        <v>cor_baptisms</v>
      </c>
      <c r="C935" t="str">
        <v>CoR Baptisms</v>
      </c>
      <c r="D935" t="str">
        <v>yes</v>
      </c>
      <c r="E935" t="str">
        <v>Children of record from 8 years prior * current CoR baptism rate</v>
      </c>
    </row>
    <row r="936">
      <c r="A936">
        <v>1871</v>
      </c>
      <c r="B936" t="str">
        <v>yoy_cor</v>
      </c>
      <c r="C936" t="str">
        <v>YoY % ∆ CoR</v>
      </c>
      <c r="D936" t="str">
        <v>yes</v>
      </c>
      <c r="E936" t="str">
        <v>(Children of record - prior-year children of record) / prior-year children of record</v>
      </c>
    </row>
    <row r="937">
      <c r="A937">
        <v>1871</v>
      </c>
      <c r="B937" t="str">
        <v>cor_baptisms_as_of_net_growth</v>
      </c>
      <c r="C937" t="str">
        <v>∆ CoR Baptisms as % of Net Growth</v>
      </c>
      <c r="D937" t="str">
        <v>yes</v>
      </c>
      <c r="E937" t="str">
        <v>Children-of-record baptisms / official net growth</v>
      </c>
    </row>
    <row r="938">
      <c r="A938">
        <v>1871</v>
      </c>
      <c r="B938" t="str">
        <v>children_of_record_8_yrs_prior_baptized</v>
      </c>
      <c r="C938" t="str">
        <v>% children of record, 8 yrs prior, baptized</v>
      </c>
      <c r="D938" t="str">
        <v>yes</v>
      </c>
      <c r="E938" t="str">
        <v>Prior-year CoR baptism rate - 0.0002</v>
      </c>
    </row>
    <row r="939">
      <c r="A939">
        <v>1871</v>
      </c>
      <c r="B939" t="str">
        <v>percent_cor_from_8_years_prior_lost</v>
      </c>
      <c r="C939" t="str">
        <v>Percent CoR from 8 years prior lost</v>
      </c>
      <c r="D939" t="str">
        <v>yes</v>
      </c>
      <c r="E939" t="str">
        <v>(CoR 8 years prior - CoR baptisms) / CoR 8 years prior</v>
      </c>
    </row>
    <row r="940">
      <c r="A940">
        <v>1871</v>
      </c>
      <c r="B940" t="str">
        <v>yoy_converts</v>
      </c>
      <c r="C940" t="str">
        <v>YoY % ∆ Converts</v>
      </c>
      <c r="D940" t="str">
        <v>yes</v>
      </c>
      <c r="E940" t="str">
        <v>(Converts - prior-year converts) / prior-year converts</v>
      </c>
    </row>
    <row r="941">
      <c r="A941">
        <v>1871</v>
      </c>
      <c r="B941" t="str">
        <v>membership_increase</v>
      </c>
      <c r="C941" t="str">
        <v>Membership Increase</v>
      </c>
      <c r="D941" t="str">
        <v>yes</v>
      </c>
      <c r="E941" t="str">
        <v>Converts + children-of-record baptisms</v>
      </c>
    </row>
    <row r="942">
      <c r="A942">
        <v>1871</v>
      </c>
      <c r="B942" t="str">
        <v>attrition</v>
      </c>
      <c r="C942" t="str">
        <v>% ∆ Attrition</v>
      </c>
      <c r="D942" t="str">
        <v>no</v>
      </c>
      <c r="E942" t="str">
        <v>(Current attrition - prior-year attrition) / prior-year attrition</v>
      </c>
    </row>
    <row r="943">
      <c r="A943">
        <v>1871</v>
      </c>
      <c r="B943" t="str">
        <v>member_attrition_officially_accounted_for_death_resignation_unbaptized_8yo</v>
      </c>
      <c r="C943" t="str">
        <v>Member Attrition Officially Accounted For (Death, Resignation, Unbaptized-8yo)</v>
      </c>
      <c r="D943" t="str">
        <v>yes</v>
      </c>
      <c r="E943" t="str">
        <v>Membership increase - official net growth</v>
      </c>
    </row>
    <row r="944">
      <c r="A944">
        <v>1871</v>
      </c>
      <c r="B944" t="str">
        <v>missionaries</v>
      </c>
      <c r="C944" t="str">
        <v>% ∆ Missionaries</v>
      </c>
      <c r="D944" t="str">
        <v>yes</v>
      </c>
      <c r="E944" t="str">
        <v>(Full-time missionaries - prior-year full-time missionaries) / prior-year full-time missionaries</v>
      </c>
    </row>
    <row r="945">
      <c r="A945">
        <v>1871</v>
      </c>
      <c r="B945" t="str">
        <v>of_church_on_mission</v>
      </c>
      <c r="C945" t="str">
        <v>% of Church on Mission</v>
      </c>
      <c r="D945" t="str">
        <v>yes</v>
      </c>
      <c r="E945" t="str">
        <v>Full-time missionaries / official membership</v>
      </c>
    </row>
    <row r="946">
      <c r="A946">
        <v>1871</v>
      </c>
      <c r="B946" t="str">
        <v>conv_missionary</v>
      </c>
      <c r="C946" t="str">
        <v>% ∆ Conv / Missionary</v>
      </c>
      <c r="D946" t="str">
        <v>yes</v>
      </c>
      <c r="E946" t="str">
        <v>(Conv / Missionary - prior-year Conv / Missionary) / prior-year Conv / Missionary</v>
      </c>
    </row>
    <row r="947">
      <c r="A947">
        <v>1871</v>
      </c>
      <c r="B947" t="str">
        <v>conv_missionary_ai</v>
      </c>
      <c r="C947" t="str">
        <v>Conv / Missionary</v>
      </c>
      <c r="D947" t="str">
        <v>yes</v>
      </c>
      <c r="E947" t="str">
        <v>Converts / full-time missionaries</v>
      </c>
    </row>
    <row r="948">
      <c r="A948">
        <v>1871</v>
      </c>
      <c r="B948" t="str">
        <v>net_membership_growth_missionary</v>
      </c>
      <c r="C948" t="str">
        <v>Net Membership Growth / Missionary</v>
      </c>
      <c r="D948" t="str">
        <v>yes</v>
      </c>
      <c r="E948" t="str">
        <v>Official net growth / full-time missionaries</v>
      </c>
    </row>
    <row r="949">
      <c r="A949">
        <v>1871</v>
      </c>
      <c r="B949" t="str">
        <v>gross_membership_increase_missionary</v>
      </c>
      <c r="C949" t="str">
        <v>Gross Membership Increase / Missionary</v>
      </c>
      <c r="D949" t="str">
        <v>yes</v>
      </c>
      <c r="E949" t="str">
        <v>Membership increase / full-time missionaries</v>
      </c>
    </row>
    <row r="950">
      <c r="A950">
        <v>1871</v>
      </c>
      <c r="B950" t="str">
        <v>stakes</v>
      </c>
      <c r="C950" t="str">
        <v>% ∆ Stakes</v>
      </c>
      <c r="D950" t="str">
        <v>yes</v>
      </c>
      <c r="E950" t="str">
        <v>(Stakes - prior-year stakes) / prior-year stakes</v>
      </c>
    </row>
    <row r="951">
      <c r="A951">
        <v>1871</v>
      </c>
      <c r="B951" t="str">
        <v>wards_branches</v>
      </c>
      <c r="C951" t="str">
        <v>% ∆ Wards + Branches</v>
      </c>
      <c r="D951" t="str">
        <v>yes</v>
      </c>
      <c r="E951" t="str">
        <v>(Wards and branches - prior-year wards and branches) / prior-year wards and branches</v>
      </c>
    </row>
    <row r="952">
      <c r="A952">
        <v>1871</v>
      </c>
      <c r="B952" t="str">
        <v>ward_branch_stake</v>
      </c>
      <c r="C952" t="str">
        <v>Ward &amp; Branch / Stake</v>
      </c>
      <c r="D952" t="str">
        <v>yes</v>
      </c>
      <c r="E952" t="str">
        <v>Wards and branches / stakes</v>
      </c>
    </row>
    <row r="953">
      <c r="A953">
        <v>1871</v>
      </c>
      <c r="B953" t="str">
        <v>wards_branches_stake_lost_since_1973</v>
      </c>
      <c r="C953" t="str">
        <v>Wards + Branches / Stake lost since 1973</v>
      </c>
      <c r="D953" t="str">
        <v>no</v>
      </c>
      <c r="E953" t="str">
        <v>(1973 wards and branches / stakes) - (current wards and branches / stakes)</v>
      </c>
    </row>
    <row r="954">
      <c r="A954">
        <v>1871</v>
      </c>
      <c r="B954" t="str">
        <v>members_ward_branch</v>
      </c>
      <c r="C954" t="str">
        <v>Members / Ward &amp; Branch</v>
      </c>
      <c r="D954" t="str">
        <v>yes</v>
      </c>
      <c r="E954" t="str">
        <v>Official membership / wards and branches</v>
      </c>
    </row>
    <row r="955">
      <c r="A955">
        <v>1871</v>
      </c>
      <c r="B955" t="str">
        <v>ward_branch_rolls_since_1980</v>
      </c>
      <c r="C955" t="str">
        <v>Ward &amp; Branch Rolls ∆ since 1980</v>
      </c>
      <c r="D955" t="str">
        <v>no</v>
      </c>
      <c r="E955" t="str">
        <v>(Current members per ward and branch) - (1980 members per ward and branch)</v>
      </c>
    </row>
    <row r="956">
      <c r="A956">
        <v>1871</v>
      </c>
      <c r="B956" t="str">
        <v>supplemental_mormon_life_expectancy</v>
      </c>
      <c r="C956" t="str">
        <v>Mormon Life Expectancy</v>
      </c>
      <c r="D956" t="str">
        <v>no</v>
      </c>
      <c r="E956" t="str">
        <v>round($K$43+((A44-$A$43)*($K$53-$K$43)/($A$53-$A$43)),1)</v>
      </c>
    </row>
    <row r="957">
      <c r="A957">
        <v>1871</v>
      </c>
      <c r="B957" t="str">
        <v>supplemental_children_per_woman</v>
      </c>
      <c r="C957" t="str">
        <v>Children per Woman</v>
      </c>
      <c r="D957" t="str">
        <v>no</v>
      </c>
      <c r="E957" t="str">
        <v>$M$43+((A44-$A$43)*($M$53-$M$43)/($A$53-$A$43))</v>
      </c>
    </row>
    <row r="958">
      <c r="A958">
        <v>1871</v>
      </c>
      <c r="B958" t="str">
        <v>supplemental_female_male_ratio</v>
      </c>
      <c r="C958" t="str">
        <v>Female/Male Ratio</v>
      </c>
      <c r="D958" t="str">
        <v>no</v>
      </c>
      <c r="E958" t="str">
        <v>round($N$43+((A44-$A$43)*($N$53-$N$43)/($A$53-$A$43)),4)</v>
      </c>
    </row>
    <row r="959">
      <c r="A959">
        <v>1872</v>
      </c>
      <c r="B959" t="str">
        <v>official_net_growth</v>
      </c>
      <c r="C959" t="str">
        <v>Official Net Growth</v>
      </c>
      <c r="D959" t="str">
        <v>yes</v>
      </c>
      <c r="E959" t="str">
        <v>Official membership - prior-year official membership</v>
      </c>
    </row>
    <row r="960">
      <c r="A960">
        <v>1872</v>
      </c>
      <c r="B960" t="str">
        <v>official_growth_rate</v>
      </c>
      <c r="C960" t="str">
        <v>Official Growth Rate</v>
      </c>
      <c r="D960" t="str">
        <v>yes</v>
      </c>
      <c r="E960" t="str">
        <v>Official net growth / prior-year official membership</v>
      </c>
    </row>
    <row r="961">
      <c r="A961">
        <v>1872</v>
      </c>
      <c r="B961" t="str">
        <v>yoy_net_growth</v>
      </c>
      <c r="C961" t="str">
        <v>YoY % ∆ Net Growth</v>
      </c>
      <c r="D961" t="str">
        <v>yes</v>
      </c>
      <c r="E961" t="str">
        <v>(Official net growth - prior-year net growth) / prior-year net growth</v>
      </c>
    </row>
    <row r="962">
      <c r="A962">
        <v>1872</v>
      </c>
      <c r="B962" t="str">
        <v>cor_baptisms</v>
      </c>
      <c r="C962" t="str">
        <v>CoR Baptisms</v>
      </c>
      <c r="D962" t="str">
        <v>yes</v>
      </c>
      <c r="E962" t="str">
        <v>Children of record from 8 years prior * current CoR baptism rate</v>
      </c>
    </row>
    <row r="963">
      <c r="A963">
        <v>1872</v>
      </c>
      <c r="B963" t="str">
        <v>yoy_cor</v>
      </c>
      <c r="C963" t="str">
        <v>YoY % ∆ CoR</v>
      </c>
      <c r="D963" t="str">
        <v>yes</v>
      </c>
      <c r="E963" t="str">
        <v>(Children of record - prior-year children of record) / prior-year children of record</v>
      </c>
    </row>
    <row r="964">
      <c r="A964">
        <v>1872</v>
      </c>
      <c r="B964" t="str">
        <v>cor_baptisms_as_of_net_growth</v>
      </c>
      <c r="C964" t="str">
        <v>∆ CoR Baptisms as % of Net Growth</v>
      </c>
      <c r="D964" t="str">
        <v>yes</v>
      </c>
      <c r="E964" t="str">
        <v>Children-of-record baptisms / official net growth</v>
      </c>
    </row>
    <row r="965">
      <c r="A965">
        <v>1872</v>
      </c>
      <c r="B965" t="str">
        <v>children_of_record_8_yrs_prior_baptized</v>
      </c>
      <c r="C965" t="str">
        <v>% children of record, 8 yrs prior, baptized</v>
      </c>
      <c r="D965" t="str">
        <v>yes</v>
      </c>
      <c r="E965" t="str">
        <v>Prior-year CoR baptism rate - 0.0002</v>
      </c>
    </row>
    <row r="966">
      <c r="A966">
        <v>1872</v>
      </c>
      <c r="B966" t="str">
        <v>percent_cor_from_8_years_prior_lost</v>
      </c>
      <c r="C966" t="str">
        <v>Percent CoR from 8 years prior lost</v>
      </c>
      <c r="D966" t="str">
        <v>yes</v>
      </c>
      <c r="E966" t="str">
        <v>(CoR 8 years prior - CoR baptisms) / CoR 8 years prior</v>
      </c>
    </row>
    <row r="967">
      <c r="A967">
        <v>1872</v>
      </c>
      <c r="B967" t="str">
        <v>yoy_converts</v>
      </c>
      <c r="C967" t="str">
        <v>YoY % ∆ Converts</v>
      </c>
      <c r="D967" t="str">
        <v>yes</v>
      </c>
      <c r="E967" t="str">
        <v>(Converts - prior-year converts) / prior-year converts</v>
      </c>
    </row>
    <row r="968">
      <c r="A968">
        <v>1872</v>
      </c>
      <c r="B968" t="str">
        <v>membership_increase</v>
      </c>
      <c r="C968" t="str">
        <v>Membership Increase</v>
      </c>
      <c r="D968" t="str">
        <v>yes</v>
      </c>
      <c r="E968" t="str">
        <v>Converts + children-of-record baptisms</v>
      </c>
    </row>
    <row r="969">
      <c r="A969">
        <v>1872</v>
      </c>
      <c r="B969" t="str">
        <v>attrition</v>
      </c>
      <c r="C969" t="str">
        <v>% ∆ Attrition</v>
      </c>
      <c r="D969" t="str">
        <v>no</v>
      </c>
      <c r="E969" t="str">
        <v>(Current attrition - prior-year attrition) / prior-year attrition</v>
      </c>
    </row>
    <row r="970">
      <c r="A970">
        <v>1872</v>
      </c>
      <c r="B970" t="str">
        <v>member_attrition_officially_accounted_for_death_resignation_unbaptized_8yo</v>
      </c>
      <c r="C970" t="str">
        <v>Member Attrition Officially Accounted For (Death, Resignation, Unbaptized-8yo)</v>
      </c>
      <c r="D970" t="str">
        <v>yes</v>
      </c>
      <c r="E970" t="str">
        <v>Membership increase - official net growth</v>
      </c>
    </row>
    <row r="971">
      <c r="A971">
        <v>1872</v>
      </c>
      <c r="B971" t="str">
        <v>missionaries</v>
      </c>
      <c r="C971" t="str">
        <v>% ∆ Missionaries</v>
      </c>
      <c r="D971" t="str">
        <v>yes</v>
      </c>
      <c r="E971" t="str">
        <v>(Full-time missionaries - prior-year full-time missionaries) / prior-year full-time missionaries</v>
      </c>
    </row>
    <row r="972">
      <c r="A972">
        <v>1872</v>
      </c>
      <c r="B972" t="str">
        <v>of_church_on_mission</v>
      </c>
      <c r="C972" t="str">
        <v>% of Church on Mission</v>
      </c>
      <c r="D972" t="str">
        <v>yes</v>
      </c>
      <c r="E972" t="str">
        <v>Full-time missionaries / official membership</v>
      </c>
    </row>
    <row r="973">
      <c r="A973">
        <v>1872</v>
      </c>
      <c r="B973" t="str">
        <v>conv_missionary</v>
      </c>
      <c r="C973" t="str">
        <v>% ∆ Conv / Missionary</v>
      </c>
      <c r="D973" t="str">
        <v>yes</v>
      </c>
      <c r="E973" t="str">
        <v>(Conv / Missionary - prior-year Conv / Missionary) / prior-year Conv / Missionary</v>
      </c>
    </row>
    <row r="974">
      <c r="A974">
        <v>1872</v>
      </c>
      <c r="B974" t="str">
        <v>conv_missionary_ai</v>
      </c>
      <c r="C974" t="str">
        <v>Conv / Missionary</v>
      </c>
      <c r="D974" t="str">
        <v>yes</v>
      </c>
      <c r="E974" t="str">
        <v>Converts / full-time missionaries</v>
      </c>
    </row>
    <row r="975">
      <c r="A975">
        <v>1872</v>
      </c>
      <c r="B975" t="str">
        <v>net_membership_growth_missionary</v>
      </c>
      <c r="C975" t="str">
        <v>Net Membership Growth / Missionary</v>
      </c>
      <c r="D975" t="str">
        <v>yes</v>
      </c>
      <c r="E975" t="str">
        <v>Official net growth / full-time missionaries</v>
      </c>
    </row>
    <row r="976">
      <c r="A976">
        <v>1872</v>
      </c>
      <c r="B976" t="str">
        <v>gross_membership_increase_missionary</v>
      </c>
      <c r="C976" t="str">
        <v>Gross Membership Increase / Missionary</v>
      </c>
      <c r="D976" t="str">
        <v>yes</v>
      </c>
      <c r="E976" t="str">
        <v>Membership increase / full-time missionaries</v>
      </c>
    </row>
    <row r="977">
      <c r="A977">
        <v>1872</v>
      </c>
      <c r="B977" t="str">
        <v>stakes</v>
      </c>
      <c r="C977" t="str">
        <v>% ∆ Stakes</v>
      </c>
      <c r="D977" t="str">
        <v>yes</v>
      </c>
      <c r="E977" t="str">
        <v>(Stakes - prior-year stakes) / prior-year stakes</v>
      </c>
    </row>
    <row r="978">
      <c r="A978">
        <v>1872</v>
      </c>
      <c r="B978" t="str">
        <v>wards_branches</v>
      </c>
      <c r="C978" t="str">
        <v>% ∆ Wards + Branches</v>
      </c>
      <c r="D978" t="str">
        <v>yes</v>
      </c>
      <c r="E978" t="str">
        <v>(Wards and branches - prior-year wards and branches) / prior-year wards and branches</v>
      </c>
    </row>
    <row r="979">
      <c r="A979">
        <v>1872</v>
      </c>
      <c r="B979" t="str">
        <v>ward_branch_stake</v>
      </c>
      <c r="C979" t="str">
        <v>Ward &amp; Branch / Stake</v>
      </c>
      <c r="D979" t="str">
        <v>yes</v>
      </c>
      <c r="E979" t="str">
        <v>Wards and branches / stakes</v>
      </c>
    </row>
    <row r="980">
      <c r="A980">
        <v>1872</v>
      </c>
      <c r="B980" t="str">
        <v>wards_branches_stake_lost_since_1973</v>
      </c>
      <c r="C980" t="str">
        <v>Wards + Branches / Stake lost since 1973</v>
      </c>
      <c r="D980" t="str">
        <v>no</v>
      </c>
      <c r="E980" t="str">
        <v>(1973 wards and branches / stakes) - (current wards and branches / stakes)</v>
      </c>
    </row>
    <row r="981">
      <c r="A981">
        <v>1872</v>
      </c>
      <c r="B981" t="str">
        <v>members_ward_branch</v>
      </c>
      <c r="C981" t="str">
        <v>Members / Ward &amp; Branch</v>
      </c>
      <c r="D981" t="str">
        <v>yes</v>
      </c>
      <c r="E981" t="str">
        <v>Official membership / wards and branches</v>
      </c>
    </row>
    <row r="982">
      <c r="A982">
        <v>1872</v>
      </c>
      <c r="B982" t="str">
        <v>ward_branch_rolls_since_1980</v>
      </c>
      <c r="C982" t="str">
        <v>Ward &amp; Branch Rolls ∆ since 1980</v>
      </c>
      <c r="D982" t="str">
        <v>no</v>
      </c>
      <c r="E982" t="str">
        <v>(Current members per ward and branch) - (1980 members per ward and branch)</v>
      </c>
    </row>
    <row r="983">
      <c r="A983">
        <v>1873</v>
      </c>
      <c r="B983" t="str">
        <v>official_net_growth</v>
      </c>
      <c r="C983" t="str">
        <v>Official Net Growth</v>
      </c>
      <c r="D983" t="str">
        <v>yes</v>
      </c>
      <c r="E983" t="str">
        <v>Official membership - prior-year official membership</v>
      </c>
    </row>
    <row r="984">
      <c r="A984">
        <v>1873</v>
      </c>
      <c r="B984" t="str">
        <v>official_growth_rate</v>
      </c>
      <c r="C984" t="str">
        <v>Official Growth Rate</v>
      </c>
      <c r="D984" t="str">
        <v>yes</v>
      </c>
      <c r="E984" t="str">
        <v>Official net growth / prior-year official membership</v>
      </c>
    </row>
    <row r="985">
      <c r="A985">
        <v>1873</v>
      </c>
      <c r="B985" t="str">
        <v>yoy_net_growth</v>
      </c>
      <c r="C985" t="str">
        <v>YoY % ∆ Net Growth</v>
      </c>
      <c r="D985" t="str">
        <v>yes</v>
      </c>
      <c r="E985" t="str">
        <v>(Official net growth - prior-year net growth) / prior-year net growth</v>
      </c>
    </row>
    <row r="986">
      <c r="A986">
        <v>1873</v>
      </c>
      <c r="B986" t="str">
        <v>cor_baptisms</v>
      </c>
      <c r="C986" t="str">
        <v>CoR Baptisms</v>
      </c>
      <c r="D986" t="str">
        <v>yes</v>
      </c>
      <c r="E986" t="str">
        <v>Children of record from 8 years prior * current CoR baptism rate</v>
      </c>
    </row>
    <row r="987">
      <c r="A987">
        <v>1873</v>
      </c>
      <c r="B987" t="str">
        <v>yoy_cor</v>
      </c>
      <c r="C987" t="str">
        <v>YoY % ∆ CoR</v>
      </c>
      <c r="D987" t="str">
        <v>yes</v>
      </c>
      <c r="E987" t="str">
        <v>(Children of record - prior-year children of record) / prior-year children of record</v>
      </c>
    </row>
    <row r="988">
      <c r="A988">
        <v>1873</v>
      </c>
      <c r="B988" t="str">
        <v>cor_baptisms_as_of_net_growth</v>
      </c>
      <c r="C988" t="str">
        <v>∆ CoR Baptisms as % of Net Growth</v>
      </c>
      <c r="D988" t="str">
        <v>yes</v>
      </c>
      <c r="E988" t="str">
        <v>Children-of-record baptisms / official net growth</v>
      </c>
    </row>
    <row r="989">
      <c r="A989">
        <v>1873</v>
      </c>
      <c r="B989" t="str">
        <v>children_of_record_8_yrs_prior_baptized</v>
      </c>
      <c r="C989" t="str">
        <v>% children of record, 8 yrs prior, baptized</v>
      </c>
      <c r="D989" t="str">
        <v>yes</v>
      </c>
      <c r="E989" t="str">
        <v>Prior-year CoR baptism rate - 0.0002</v>
      </c>
    </row>
    <row r="990">
      <c r="A990">
        <v>1873</v>
      </c>
      <c r="B990" t="str">
        <v>percent_cor_from_8_years_prior_lost</v>
      </c>
      <c r="C990" t="str">
        <v>Percent CoR from 8 years prior lost</v>
      </c>
      <c r="D990" t="str">
        <v>yes</v>
      </c>
      <c r="E990" t="str">
        <v>(CoR 8 years prior - CoR baptisms) / CoR 8 years prior</v>
      </c>
    </row>
    <row r="991">
      <c r="A991">
        <v>1873</v>
      </c>
      <c r="B991" t="str">
        <v>yoy_converts</v>
      </c>
      <c r="C991" t="str">
        <v>YoY % ∆ Converts</v>
      </c>
      <c r="D991" t="str">
        <v>yes</v>
      </c>
      <c r="E991" t="str">
        <v>(Converts - prior-year converts) / prior-year converts</v>
      </c>
    </row>
    <row r="992">
      <c r="A992">
        <v>1873</v>
      </c>
      <c r="B992" t="str">
        <v>membership_increase</v>
      </c>
      <c r="C992" t="str">
        <v>Membership Increase</v>
      </c>
      <c r="D992" t="str">
        <v>yes</v>
      </c>
      <c r="E992" t="str">
        <v>Converts + children-of-record baptisms</v>
      </c>
    </row>
    <row r="993">
      <c r="A993">
        <v>1873</v>
      </c>
      <c r="B993" t="str">
        <v>attrition</v>
      </c>
      <c r="C993" t="str">
        <v>% ∆ Attrition</v>
      </c>
      <c r="D993" t="str">
        <v>no</v>
      </c>
      <c r="E993" t="str">
        <v>(Current attrition - prior-year attrition) / prior-year attrition</v>
      </c>
    </row>
    <row r="994">
      <c r="A994">
        <v>1873</v>
      </c>
      <c r="B994" t="str">
        <v>member_attrition_officially_accounted_for_death_resignation_unbaptized_8yo</v>
      </c>
      <c r="C994" t="str">
        <v>Member Attrition Officially Accounted For (Death, Resignation, Unbaptized-8yo)</v>
      </c>
      <c r="D994" t="str">
        <v>yes</v>
      </c>
      <c r="E994" t="str">
        <v>Membership increase - official net growth</v>
      </c>
    </row>
    <row r="995">
      <c r="A995">
        <v>1873</v>
      </c>
      <c r="B995" t="str">
        <v>missionaries</v>
      </c>
      <c r="C995" t="str">
        <v>% ∆ Missionaries</v>
      </c>
      <c r="D995" t="str">
        <v>yes</v>
      </c>
      <c r="E995" t="str">
        <v>(Full-time missionaries - prior-year full-time missionaries) / prior-year full-time missionaries</v>
      </c>
    </row>
    <row r="996">
      <c r="A996">
        <v>1873</v>
      </c>
      <c r="B996" t="str">
        <v>of_church_on_mission</v>
      </c>
      <c r="C996" t="str">
        <v>% of Church on Mission</v>
      </c>
      <c r="D996" t="str">
        <v>yes</v>
      </c>
      <c r="E996" t="str">
        <v>Full-time missionaries / official membership</v>
      </c>
    </row>
    <row r="997">
      <c r="A997">
        <v>1873</v>
      </c>
      <c r="B997" t="str">
        <v>conv_missionary</v>
      </c>
      <c r="C997" t="str">
        <v>% ∆ Conv / Missionary</v>
      </c>
      <c r="D997" t="str">
        <v>yes</v>
      </c>
      <c r="E997" t="str">
        <v>(Conv / Missionary - prior-year Conv / Missionary) / prior-year Conv / Missionary</v>
      </c>
    </row>
    <row r="998">
      <c r="A998">
        <v>1873</v>
      </c>
      <c r="B998" t="str">
        <v>conv_missionary_ai</v>
      </c>
      <c r="C998" t="str">
        <v>Conv / Missionary</v>
      </c>
      <c r="D998" t="str">
        <v>yes</v>
      </c>
      <c r="E998" t="str">
        <v>Converts / full-time missionaries</v>
      </c>
    </row>
    <row r="999">
      <c r="A999">
        <v>1873</v>
      </c>
      <c r="B999" t="str">
        <v>net_membership_growth_missionary</v>
      </c>
      <c r="C999" t="str">
        <v>Net Membership Growth / Missionary</v>
      </c>
      <c r="D999" t="str">
        <v>yes</v>
      </c>
      <c r="E999" t="str">
        <v>Official net growth / full-time missionaries</v>
      </c>
    </row>
    <row r="1000">
      <c r="A1000">
        <v>1873</v>
      </c>
      <c r="B1000" t="str">
        <v>gross_membership_increase_missionary</v>
      </c>
      <c r="C1000" t="str">
        <v>Gross Membership Increase / Missionary</v>
      </c>
      <c r="D1000" t="str">
        <v>yes</v>
      </c>
      <c r="E1000" t="str">
        <v>Membership increase / full-time missionaries</v>
      </c>
    </row>
    <row r="1001">
      <c r="A1001">
        <v>1873</v>
      </c>
      <c r="B1001" t="str">
        <v>stakes</v>
      </c>
      <c r="C1001" t="str">
        <v>% ∆ Stakes</v>
      </c>
      <c r="D1001" t="str">
        <v>yes</v>
      </c>
      <c r="E1001" t="str">
        <v>(Stakes - prior-year stakes) / prior-year stakes</v>
      </c>
    </row>
    <row r="1002">
      <c r="A1002">
        <v>1873</v>
      </c>
      <c r="B1002" t="str">
        <v>wards_branches</v>
      </c>
      <c r="C1002" t="str">
        <v>% ∆ Wards + Branches</v>
      </c>
      <c r="D1002" t="str">
        <v>yes</v>
      </c>
      <c r="E1002" t="str">
        <v>(Wards and branches - prior-year wards and branches) / prior-year wards and branches</v>
      </c>
    </row>
    <row r="1003">
      <c r="A1003">
        <v>1873</v>
      </c>
      <c r="B1003" t="str">
        <v>ward_branch_stake</v>
      </c>
      <c r="C1003" t="str">
        <v>Ward &amp; Branch / Stake</v>
      </c>
      <c r="D1003" t="str">
        <v>yes</v>
      </c>
      <c r="E1003" t="str">
        <v>Wards and branches / stakes</v>
      </c>
    </row>
    <row r="1004">
      <c r="A1004">
        <v>1873</v>
      </c>
      <c r="B1004" t="str">
        <v>wards_branches_stake_lost_since_1973</v>
      </c>
      <c r="C1004" t="str">
        <v>Wards + Branches / Stake lost since 1973</v>
      </c>
      <c r="D1004" t="str">
        <v>no</v>
      </c>
      <c r="E1004" t="str">
        <v>(1973 wards and branches / stakes) - (current wards and branches / stakes)</v>
      </c>
    </row>
    <row r="1005">
      <c r="A1005">
        <v>1873</v>
      </c>
      <c r="B1005" t="str">
        <v>members_ward_branch</v>
      </c>
      <c r="C1005" t="str">
        <v>Members / Ward &amp; Branch</v>
      </c>
      <c r="D1005" t="str">
        <v>yes</v>
      </c>
      <c r="E1005" t="str">
        <v>Official membership / wards and branches</v>
      </c>
    </row>
    <row r="1006">
      <c r="A1006">
        <v>1873</v>
      </c>
      <c r="B1006" t="str">
        <v>ward_branch_rolls_since_1980</v>
      </c>
      <c r="C1006" t="str">
        <v>Ward &amp; Branch Rolls ∆ since 1980</v>
      </c>
      <c r="D1006" t="str">
        <v>no</v>
      </c>
      <c r="E1006" t="str">
        <v>(Current members per ward and branch) - (1980 members per ward and branch)</v>
      </c>
    </row>
    <row r="1007">
      <c r="A1007">
        <v>1874</v>
      </c>
      <c r="B1007" t="str">
        <v>official_net_growth</v>
      </c>
      <c r="C1007" t="str">
        <v>Official Net Growth</v>
      </c>
      <c r="D1007" t="str">
        <v>yes</v>
      </c>
      <c r="E1007" t="str">
        <v>Official membership - prior-year official membership</v>
      </c>
    </row>
    <row r="1008">
      <c r="A1008">
        <v>1874</v>
      </c>
      <c r="B1008" t="str">
        <v>official_growth_rate</v>
      </c>
      <c r="C1008" t="str">
        <v>Official Growth Rate</v>
      </c>
      <c r="D1008" t="str">
        <v>yes</v>
      </c>
      <c r="E1008" t="str">
        <v>Official net growth / prior-year official membership</v>
      </c>
    </row>
    <row r="1009">
      <c r="A1009">
        <v>1874</v>
      </c>
      <c r="B1009" t="str">
        <v>yoy_net_growth</v>
      </c>
      <c r="C1009" t="str">
        <v>YoY % ∆ Net Growth</v>
      </c>
      <c r="D1009" t="str">
        <v>yes</v>
      </c>
      <c r="E1009" t="str">
        <v>(Official net growth - prior-year net growth) / prior-year net growth</v>
      </c>
    </row>
    <row r="1010">
      <c r="A1010">
        <v>1874</v>
      </c>
      <c r="B1010" t="str">
        <v>cor_baptisms</v>
      </c>
      <c r="C1010" t="str">
        <v>CoR Baptisms</v>
      </c>
      <c r="D1010" t="str">
        <v>yes</v>
      </c>
      <c r="E1010" t="str">
        <v>Children of record from 8 years prior * current CoR baptism rate</v>
      </c>
    </row>
    <row r="1011">
      <c r="A1011">
        <v>1874</v>
      </c>
      <c r="B1011" t="str">
        <v>yoy_cor</v>
      </c>
      <c r="C1011" t="str">
        <v>YoY % ∆ CoR</v>
      </c>
      <c r="D1011" t="str">
        <v>yes</v>
      </c>
      <c r="E1011" t="str">
        <v>(Children of record - prior-year children of record) / prior-year children of record</v>
      </c>
    </row>
    <row r="1012">
      <c r="A1012">
        <v>1874</v>
      </c>
      <c r="B1012" t="str">
        <v>cor_baptisms_as_of_net_growth</v>
      </c>
      <c r="C1012" t="str">
        <v>∆ CoR Baptisms as % of Net Growth</v>
      </c>
      <c r="D1012" t="str">
        <v>yes</v>
      </c>
      <c r="E1012" t="str">
        <v>Children-of-record baptisms / official net growth</v>
      </c>
    </row>
    <row r="1013">
      <c r="A1013">
        <v>1874</v>
      </c>
      <c r="B1013" t="str">
        <v>children_of_record_8_yrs_prior_baptized</v>
      </c>
      <c r="C1013" t="str">
        <v>% children of record, 8 yrs prior, baptized</v>
      </c>
      <c r="D1013" t="str">
        <v>yes</v>
      </c>
      <c r="E1013" t="str">
        <v>Prior-year CoR baptism rate - 0.0002</v>
      </c>
    </row>
    <row r="1014">
      <c r="A1014">
        <v>1874</v>
      </c>
      <c r="B1014" t="str">
        <v>percent_cor_from_8_years_prior_lost</v>
      </c>
      <c r="C1014" t="str">
        <v>Percent CoR from 8 years prior lost</v>
      </c>
      <c r="D1014" t="str">
        <v>yes</v>
      </c>
      <c r="E1014" t="str">
        <v>(CoR 8 years prior - CoR baptisms) / CoR 8 years prior</v>
      </c>
    </row>
    <row r="1015">
      <c r="A1015">
        <v>1874</v>
      </c>
      <c r="B1015" t="str">
        <v>yoy_converts</v>
      </c>
      <c r="C1015" t="str">
        <v>YoY % ∆ Converts</v>
      </c>
      <c r="D1015" t="str">
        <v>yes</v>
      </c>
      <c r="E1015" t="str">
        <v>(Converts - prior-year converts) / prior-year converts</v>
      </c>
    </row>
    <row r="1016">
      <c r="A1016">
        <v>1874</v>
      </c>
      <c r="B1016" t="str">
        <v>membership_increase</v>
      </c>
      <c r="C1016" t="str">
        <v>Membership Increase</v>
      </c>
      <c r="D1016" t="str">
        <v>yes</v>
      </c>
      <c r="E1016" t="str">
        <v>Converts + children-of-record baptisms</v>
      </c>
    </row>
    <row r="1017">
      <c r="A1017">
        <v>1874</v>
      </c>
      <c r="B1017" t="str">
        <v>attrition</v>
      </c>
      <c r="C1017" t="str">
        <v>% ∆ Attrition</v>
      </c>
      <c r="D1017" t="str">
        <v>no</v>
      </c>
      <c r="E1017" t="str">
        <v>(Current attrition - prior-year attrition) / prior-year attrition</v>
      </c>
    </row>
    <row r="1018">
      <c r="A1018">
        <v>1874</v>
      </c>
      <c r="B1018" t="str">
        <v>member_attrition_officially_accounted_for_death_resignation_unbaptized_8yo</v>
      </c>
      <c r="C1018" t="str">
        <v>Member Attrition Officially Accounted For (Death, Resignation, Unbaptized-8yo)</v>
      </c>
      <c r="D1018" t="str">
        <v>yes</v>
      </c>
      <c r="E1018" t="str">
        <v>Membership increase - official net growth</v>
      </c>
    </row>
    <row r="1019">
      <c r="A1019">
        <v>1874</v>
      </c>
      <c r="B1019" t="str">
        <v>missionaries</v>
      </c>
      <c r="C1019" t="str">
        <v>% ∆ Missionaries</v>
      </c>
      <c r="D1019" t="str">
        <v>yes</v>
      </c>
      <c r="E1019" t="str">
        <v>(Full-time missionaries - prior-year full-time missionaries) / prior-year full-time missionaries</v>
      </c>
    </row>
    <row r="1020">
      <c r="A1020">
        <v>1874</v>
      </c>
      <c r="B1020" t="str">
        <v>of_church_on_mission</v>
      </c>
      <c r="C1020" t="str">
        <v>% of Church on Mission</v>
      </c>
      <c r="D1020" t="str">
        <v>yes</v>
      </c>
      <c r="E1020" t="str">
        <v>Full-time missionaries / official membership</v>
      </c>
    </row>
    <row r="1021">
      <c r="A1021">
        <v>1874</v>
      </c>
      <c r="B1021" t="str">
        <v>conv_missionary</v>
      </c>
      <c r="C1021" t="str">
        <v>% ∆ Conv / Missionary</v>
      </c>
      <c r="D1021" t="str">
        <v>yes</v>
      </c>
      <c r="E1021" t="str">
        <v>(Conv / Missionary - prior-year Conv / Missionary) / prior-year Conv / Missionary</v>
      </c>
    </row>
    <row r="1022">
      <c r="A1022">
        <v>1874</v>
      </c>
      <c r="B1022" t="str">
        <v>conv_missionary_ai</v>
      </c>
      <c r="C1022" t="str">
        <v>Conv / Missionary</v>
      </c>
      <c r="D1022" t="str">
        <v>yes</v>
      </c>
      <c r="E1022" t="str">
        <v>Converts / full-time missionaries</v>
      </c>
    </row>
    <row r="1023">
      <c r="A1023">
        <v>1874</v>
      </c>
      <c r="B1023" t="str">
        <v>net_membership_growth_missionary</v>
      </c>
      <c r="C1023" t="str">
        <v>Net Membership Growth / Missionary</v>
      </c>
      <c r="D1023" t="str">
        <v>yes</v>
      </c>
      <c r="E1023" t="str">
        <v>Official net growth / full-time missionaries</v>
      </c>
    </row>
    <row r="1024">
      <c r="A1024">
        <v>1874</v>
      </c>
      <c r="B1024" t="str">
        <v>gross_membership_increase_missionary</v>
      </c>
      <c r="C1024" t="str">
        <v>Gross Membership Increase / Missionary</v>
      </c>
      <c r="D1024" t="str">
        <v>yes</v>
      </c>
      <c r="E1024" t="str">
        <v>Membership increase / full-time missionaries</v>
      </c>
    </row>
    <row r="1025">
      <c r="A1025">
        <v>1874</v>
      </c>
      <c r="B1025" t="str">
        <v>stakes</v>
      </c>
      <c r="C1025" t="str">
        <v>% ∆ Stakes</v>
      </c>
      <c r="D1025" t="str">
        <v>yes</v>
      </c>
      <c r="E1025" t="str">
        <v>(Stakes - prior-year stakes) / prior-year stakes</v>
      </c>
    </row>
    <row r="1026">
      <c r="A1026">
        <v>1874</v>
      </c>
      <c r="B1026" t="str">
        <v>wards_branches</v>
      </c>
      <c r="C1026" t="str">
        <v>% ∆ Wards + Branches</v>
      </c>
      <c r="D1026" t="str">
        <v>yes</v>
      </c>
      <c r="E1026" t="str">
        <v>(Wards and branches - prior-year wards and branches) / prior-year wards and branches</v>
      </c>
    </row>
    <row r="1027">
      <c r="A1027">
        <v>1874</v>
      </c>
      <c r="B1027" t="str">
        <v>ward_branch_stake</v>
      </c>
      <c r="C1027" t="str">
        <v>Ward &amp; Branch / Stake</v>
      </c>
      <c r="D1027" t="str">
        <v>yes</v>
      </c>
      <c r="E1027" t="str">
        <v>Wards and branches / stakes</v>
      </c>
    </row>
    <row r="1028">
      <c r="A1028">
        <v>1874</v>
      </c>
      <c r="B1028" t="str">
        <v>wards_branches_stake_lost_since_1973</v>
      </c>
      <c r="C1028" t="str">
        <v>Wards + Branches / Stake lost since 1973</v>
      </c>
      <c r="D1028" t="str">
        <v>no</v>
      </c>
      <c r="E1028" t="str">
        <v>(1973 wards and branches / stakes) - (current wards and branches / stakes)</v>
      </c>
    </row>
    <row r="1029">
      <c r="A1029">
        <v>1874</v>
      </c>
      <c r="B1029" t="str">
        <v>members_ward_branch</v>
      </c>
      <c r="C1029" t="str">
        <v>Members / Ward &amp; Branch</v>
      </c>
      <c r="D1029" t="str">
        <v>yes</v>
      </c>
      <c r="E1029" t="str">
        <v>Official membership / wards and branches</v>
      </c>
    </row>
    <row r="1030">
      <c r="A1030">
        <v>1874</v>
      </c>
      <c r="B1030" t="str">
        <v>ward_branch_rolls_since_1980</v>
      </c>
      <c r="C1030" t="str">
        <v>Ward &amp; Branch Rolls ∆ since 1980</v>
      </c>
      <c r="D1030" t="str">
        <v>no</v>
      </c>
      <c r="E1030" t="str">
        <v>(Current members per ward and branch) - (1980 members per ward and branch)</v>
      </c>
    </row>
    <row r="1031">
      <c r="A1031">
        <v>1875</v>
      </c>
      <c r="B1031" t="str">
        <v>official_net_growth</v>
      </c>
      <c r="C1031" t="str">
        <v>Official Net Growth</v>
      </c>
      <c r="D1031" t="str">
        <v>yes</v>
      </c>
      <c r="E1031" t="str">
        <v>Official membership - prior-year official membership</v>
      </c>
    </row>
    <row r="1032">
      <c r="A1032">
        <v>1875</v>
      </c>
      <c r="B1032" t="str">
        <v>official_growth_rate</v>
      </c>
      <c r="C1032" t="str">
        <v>Official Growth Rate</v>
      </c>
      <c r="D1032" t="str">
        <v>yes</v>
      </c>
      <c r="E1032" t="str">
        <v>Official net growth / prior-year official membership</v>
      </c>
    </row>
    <row r="1033">
      <c r="A1033">
        <v>1875</v>
      </c>
      <c r="B1033" t="str">
        <v>yoy_net_growth</v>
      </c>
      <c r="C1033" t="str">
        <v>YoY % ∆ Net Growth</v>
      </c>
      <c r="D1033" t="str">
        <v>yes</v>
      </c>
      <c r="E1033" t="str">
        <v>(Official net growth - prior-year net growth) / prior-year net growth</v>
      </c>
    </row>
    <row r="1034">
      <c r="A1034">
        <v>1875</v>
      </c>
      <c r="B1034" t="str">
        <v>cor_baptisms</v>
      </c>
      <c r="C1034" t="str">
        <v>CoR Baptisms</v>
      </c>
      <c r="D1034" t="str">
        <v>yes</v>
      </c>
      <c r="E1034" t="str">
        <v>Children of record from 8 years prior * current CoR baptism rate</v>
      </c>
    </row>
    <row r="1035">
      <c r="A1035">
        <v>1875</v>
      </c>
      <c r="B1035" t="str">
        <v>yoy_cor</v>
      </c>
      <c r="C1035" t="str">
        <v>YoY % ∆ CoR</v>
      </c>
      <c r="D1035" t="str">
        <v>yes</v>
      </c>
      <c r="E1035" t="str">
        <v>(Children of record - prior-year children of record) / prior-year children of record</v>
      </c>
    </row>
    <row r="1036">
      <c r="A1036">
        <v>1875</v>
      </c>
      <c r="B1036" t="str">
        <v>cor_baptisms_as_of_net_growth</v>
      </c>
      <c r="C1036" t="str">
        <v>∆ CoR Baptisms as % of Net Growth</v>
      </c>
      <c r="D1036" t="str">
        <v>yes</v>
      </c>
      <c r="E1036" t="str">
        <v>Children-of-record baptisms / official net growth</v>
      </c>
    </row>
    <row r="1037">
      <c r="A1037">
        <v>1875</v>
      </c>
      <c r="B1037" t="str">
        <v>children_of_record_8_yrs_prior_baptized</v>
      </c>
      <c r="C1037" t="str">
        <v>% children of record, 8 yrs prior, baptized</v>
      </c>
      <c r="D1037" t="str">
        <v>yes</v>
      </c>
      <c r="E1037" t="str">
        <v>Prior-year CoR baptism rate - 0.0002</v>
      </c>
    </row>
    <row r="1038">
      <c r="A1038">
        <v>1875</v>
      </c>
      <c r="B1038" t="str">
        <v>percent_cor_from_8_years_prior_lost</v>
      </c>
      <c r="C1038" t="str">
        <v>Percent CoR from 8 years prior lost</v>
      </c>
      <c r="D1038" t="str">
        <v>yes</v>
      </c>
      <c r="E1038" t="str">
        <v>(CoR 8 years prior - CoR baptisms) / CoR 8 years prior</v>
      </c>
    </row>
    <row r="1039">
      <c r="A1039">
        <v>1875</v>
      </c>
      <c r="B1039" t="str">
        <v>yoy_converts</v>
      </c>
      <c r="C1039" t="str">
        <v>YoY % ∆ Converts</v>
      </c>
      <c r="D1039" t="str">
        <v>yes</v>
      </c>
      <c r="E1039" t="str">
        <v>(Converts - prior-year converts) / prior-year converts</v>
      </c>
    </row>
    <row r="1040">
      <c r="A1040">
        <v>1875</v>
      </c>
      <c r="B1040" t="str">
        <v>membership_increase</v>
      </c>
      <c r="C1040" t="str">
        <v>Membership Increase</v>
      </c>
      <c r="D1040" t="str">
        <v>yes</v>
      </c>
      <c r="E1040" t="str">
        <v>Converts + children-of-record baptisms</v>
      </c>
    </row>
    <row r="1041">
      <c r="A1041">
        <v>1875</v>
      </c>
      <c r="B1041" t="str">
        <v>attrition</v>
      </c>
      <c r="C1041" t="str">
        <v>% ∆ Attrition</v>
      </c>
      <c r="D1041" t="str">
        <v>no</v>
      </c>
      <c r="E1041" t="str">
        <v>(Current attrition - prior-year attrition) / prior-year attrition</v>
      </c>
    </row>
    <row r="1042">
      <c r="A1042">
        <v>1875</v>
      </c>
      <c r="B1042" t="str">
        <v>member_attrition_officially_accounted_for_death_resignation_unbaptized_8yo</v>
      </c>
      <c r="C1042" t="str">
        <v>Member Attrition Officially Accounted For (Death, Resignation, Unbaptized-8yo)</v>
      </c>
      <c r="D1042" t="str">
        <v>yes</v>
      </c>
      <c r="E1042" t="str">
        <v>Membership increase - official net growth</v>
      </c>
    </row>
    <row r="1043">
      <c r="A1043">
        <v>1875</v>
      </c>
      <c r="B1043" t="str">
        <v>missionaries</v>
      </c>
      <c r="C1043" t="str">
        <v>% ∆ Missionaries</v>
      </c>
      <c r="D1043" t="str">
        <v>yes</v>
      </c>
      <c r="E1043" t="str">
        <v>(Full-time missionaries - prior-year full-time missionaries) / prior-year full-time missionaries</v>
      </c>
    </row>
    <row r="1044">
      <c r="A1044">
        <v>1875</v>
      </c>
      <c r="B1044" t="str">
        <v>of_church_on_mission</v>
      </c>
      <c r="C1044" t="str">
        <v>% of Church on Mission</v>
      </c>
      <c r="D1044" t="str">
        <v>yes</v>
      </c>
      <c r="E1044" t="str">
        <v>Full-time missionaries / official membership</v>
      </c>
    </row>
    <row r="1045">
      <c r="A1045">
        <v>1875</v>
      </c>
      <c r="B1045" t="str">
        <v>conv_missionary</v>
      </c>
      <c r="C1045" t="str">
        <v>% ∆ Conv / Missionary</v>
      </c>
      <c r="D1045" t="str">
        <v>yes</v>
      </c>
      <c r="E1045" t="str">
        <v>(Conv / Missionary - prior-year Conv / Missionary) / prior-year Conv / Missionary</v>
      </c>
    </row>
    <row r="1046">
      <c r="A1046">
        <v>1875</v>
      </c>
      <c r="B1046" t="str">
        <v>conv_missionary_ai</v>
      </c>
      <c r="C1046" t="str">
        <v>Conv / Missionary</v>
      </c>
      <c r="D1046" t="str">
        <v>yes</v>
      </c>
      <c r="E1046" t="str">
        <v>Converts / full-time missionaries</v>
      </c>
    </row>
    <row r="1047">
      <c r="A1047">
        <v>1875</v>
      </c>
      <c r="B1047" t="str">
        <v>net_membership_growth_missionary</v>
      </c>
      <c r="C1047" t="str">
        <v>Net Membership Growth / Missionary</v>
      </c>
      <c r="D1047" t="str">
        <v>yes</v>
      </c>
      <c r="E1047" t="str">
        <v>Official net growth / full-time missionaries</v>
      </c>
    </row>
    <row r="1048">
      <c r="A1048">
        <v>1875</v>
      </c>
      <c r="B1048" t="str">
        <v>gross_membership_increase_missionary</v>
      </c>
      <c r="C1048" t="str">
        <v>Gross Membership Increase / Missionary</v>
      </c>
      <c r="D1048" t="str">
        <v>yes</v>
      </c>
      <c r="E1048" t="str">
        <v>Membership increase / full-time missionaries</v>
      </c>
    </row>
    <row r="1049">
      <c r="A1049">
        <v>1875</v>
      </c>
      <c r="B1049" t="str">
        <v>stakes</v>
      </c>
      <c r="C1049" t="str">
        <v>% ∆ Stakes</v>
      </c>
      <c r="D1049" t="str">
        <v>yes</v>
      </c>
      <c r="E1049" t="str">
        <v>(Stakes - prior-year stakes) / prior-year stakes</v>
      </c>
    </row>
    <row r="1050">
      <c r="A1050">
        <v>1875</v>
      </c>
      <c r="B1050" t="str">
        <v>wards_branches</v>
      </c>
      <c r="C1050" t="str">
        <v>% ∆ Wards + Branches</v>
      </c>
      <c r="D1050" t="str">
        <v>yes</v>
      </c>
      <c r="E1050" t="str">
        <v>(Wards and branches - prior-year wards and branches) / prior-year wards and branches</v>
      </c>
    </row>
    <row r="1051">
      <c r="A1051">
        <v>1875</v>
      </c>
      <c r="B1051" t="str">
        <v>ward_branch_stake</v>
      </c>
      <c r="C1051" t="str">
        <v>Ward &amp; Branch / Stake</v>
      </c>
      <c r="D1051" t="str">
        <v>yes</v>
      </c>
      <c r="E1051" t="str">
        <v>Wards and branches / stakes</v>
      </c>
    </row>
    <row r="1052">
      <c r="A1052">
        <v>1875</v>
      </c>
      <c r="B1052" t="str">
        <v>wards_branches_stake_lost_since_1973</v>
      </c>
      <c r="C1052" t="str">
        <v>Wards + Branches / Stake lost since 1973</v>
      </c>
      <c r="D1052" t="str">
        <v>no</v>
      </c>
      <c r="E1052" t="str">
        <v>(1973 wards and branches / stakes) - (current wards and branches / stakes)</v>
      </c>
    </row>
    <row r="1053">
      <c r="A1053">
        <v>1875</v>
      </c>
      <c r="B1053" t="str">
        <v>members_ward_branch</v>
      </c>
      <c r="C1053" t="str">
        <v>Members / Ward &amp; Branch</v>
      </c>
      <c r="D1053" t="str">
        <v>yes</v>
      </c>
      <c r="E1053" t="str">
        <v>Official membership / wards and branches</v>
      </c>
    </row>
    <row r="1054">
      <c r="A1054">
        <v>1875</v>
      </c>
      <c r="B1054" t="str">
        <v>ward_branch_rolls_since_1980</v>
      </c>
      <c r="C1054" t="str">
        <v>Ward &amp; Branch Rolls ∆ since 1980</v>
      </c>
      <c r="D1054" t="str">
        <v>no</v>
      </c>
      <c r="E1054" t="str">
        <v>(Current members per ward and branch) - (1980 members per ward and branch)</v>
      </c>
    </row>
    <row r="1055">
      <c r="A1055">
        <v>1876</v>
      </c>
      <c r="B1055" t="str">
        <v>official_net_growth</v>
      </c>
      <c r="C1055" t="str">
        <v>Official Net Growth</v>
      </c>
      <c r="D1055" t="str">
        <v>yes</v>
      </c>
      <c r="E1055" t="str">
        <v>Official membership - prior-year official membership</v>
      </c>
    </row>
    <row r="1056">
      <c r="A1056">
        <v>1876</v>
      </c>
      <c r="B1056" t="str">
        <v>official_growth_rate</v>
      </c>
      <c r="C1056" t="str">
        <v>Official Growth Rate</v>
      </c>
      <c r="D1056" t="str">
        <v>yes</v>
      </c>
      <c r="E1056" t="str">
        <v>Official net growth / prior-year official membership</v>
      </c>
    </row>
    <row r="1057">
      <c r="A1057">
        <v>1876</v>
      </c>
      <c r="B1057" t="str">
        <v>yoy_net_growth</v>
      </c>
      <c r="C1057" t="str">
        <v>YoY % ∆ Net Growth</v>
      </c>
      <c r="D1057" t="str">
        <v>yes</v>
      </c>
      <c r="E1057" t="str">
        <v>(Official net growth - prior-year net growth) / prior-year net growth</v>
      </c>
    </row>
    <row r="1058">
      <c r="A1058">
        <v>1876</v>
      </c>
      <c r="B1058" t="str">
        <v>cor_baptisms</v>
      </c>
      <c r="C1058" t="str">
        <v>CoR Baptisms</v>
      </c>
      <c r="D1058" t="str">
        <v>yes</v>
      </c>
      <c r="E1058" t="str">
        <v>Children of record from 8 years prior * current CoR baptism rate</v>
      </c>
    </row>
    <row r="1059">
      <c r="A1059">
        <v>1876</v>
      </c>
      <c r="B1059" t="str">
        <v>yoy_cor</v>
      </c>
      <c r="C1059" t="str">
        <v>YoY % ∆ CoR</v>
      </c>
      <c r="D1059" t="str">
        <v>yes</v>
      </c>
      <c r="E1059" t="str">
        <v>(Children of record - prior-year children of record) / prior-year children of record</v>
      </c>
    </row>
    <row r="1060">
      <c r="A1060">
        <v>1876</v>
      </c>
      <c r="B1060" t="str">
        <v>cor_baptisms_as_of_net_growth</v>
      </c>
      <c r="C1060" t="str">
        <v>∆ CoR Baptisms as % of Net Growth</v>
      </c>
      <c r="D1060" t="str">
        <v>yes</v>
      </c>
      <c r="E1060" t="str">
        <v>Children-of-record baptisms / official net growth</v>
      </c>
    </row>
    <row r="1061">
      <c r="A1061">
        <v>1876</v>
      </c>
      <c r="B1061" t="str">
        <v>children_of_record_8_yrs_prior_baptized</v>
      </c>
      <c r="C1061" t="str">
        <v>% children of record, 8 yrs prior, baptized</v>
      </c>
      <c r="D1061" t="str">
        <v>yes</v>
      </c>
      <c r="E1061" t="str">
        <v>Prior-year CoR baptism rate - 0.0002</v>
      </c>
    </row>
    <row r="1062">
      <c r="A1062">
        <v>1876</v>
      </c>
      <c r="B1062" t="str">
        <v>percent_cor_from_8_years_prior_lost</v>
      </c>
      <c r="C1062" t="str">
        <v>Percent CoR from 8 years prior lost</v>
      </c>
      <c r="D1062" t="str">
        <v>yes</v>
      </c>
      <c r="E1062" t="str">
        <v>(CoR 8 years prior - CoR baptisms) / CoR 8 years prior</v>
      </c>
    </row>
    <row r="1063">
      <c r="A1063">
        <v>1876</v>
      </c>
      <c r="B1063" t="str">
        <v>yoy_converts</v>
      </c>
      <c r="C1063" t="str">
        <v>YoY % ∆ Converts</v>
      </c>
      <c r="D1063" t="str">
        <v>yes</v>
      </c>
      <c r="E1063" t="str">
        <v>(Converts - prior-year converts) / prior-year converts</v>
      </c>
    </row>
    <row r="1064">
      <c r="A1064">
        <v>1876</v>
      </c>
      <c r="B1064" t="str">
        <v>membership_increase</v>
      </c>
      <c r="C1064" t="str">
        <v>Membership Increase</v>
      </c>
      <c r="D1064" t="str">
        <v>yes</v>
      </c>
      <c r="E1064" t="str">
        <v>Converts + children-of-record baptisms</v>
      </c>
    </row>
    <row r="1065">
      <c r="A1065">
        <v>1876</v>
      </c>
      <c r="B1065" t="str">
        <v>attrition</v>
      </c>
      <c r="C1065" t="str">
        <v>% ∆ Attrition</v>
      </c>
      <c r="D1065" t="str">
        <v>no</v>
      </c>
      <c r="E1065" t="str">
        <v>(Current attrition - prior-year attrition) / prior-year attrition</v>
      </c>
    </row>
    <row r="1066">
      <c r="A1066">
        <v>1876</v>
      </c>
      <c r="B1066" t="str">
        <v>member_attrition_officially_accounted_for_death_resignation_unbaptized_8yo</v>
      </c>
      <c r="C1066" t="str">
        <v>Member Attrition Officially Accounted For (Death, Resignation, Unbaptized-8yo)</v>
      </c>
      <c r="D1066" t="str">
        <v>yes</v>
      </c>
      <c r="E1066" t="str">
        <v>Membership increase - official net growth</v>
      </c>
    </row>
    <row r="1067">
      <c r="A1067">
        <v>1876</v>
      </c>
      <c r="B1067" t="str">
        <v>missionaries</v>
      </c>
      <c r="C1067" t="str">
        <v>% ∆ Missionaries</v>
      </c>
      <c r="D1067" t="str">
        <v>yes</v>
      </c>
      <c r="E1067" t="str">
        <v>(Full-time missionaries - prior-year full-time missionaries) / prior-year full-time missionaries</v>
      </c>
    </row>
    <row r="1068">
      <c r="A1068">
        <v>1876</v>
      </c>
      <c r="B1068" t="str">
        <v>of_church_on_mission</v>
      </c>
      <c r="C1068" t="str">
        <v>% of Church on Mission</v>
      </c>
      <c r="D1068" t="str">
        <v>yes</v>
      </c>
      <c r="E1068" t="str">
        <v>Full-time missionaries / official membership</v>
      </c>
    </row>
    <row r="1069">
      <c r="A1069">
        <v>1876</v>
      </c>
      <c r="B1069" t="str">
        <v>conv_missionary</v>
      </c>
      <c r="C1069" t="str">
        <v>% ∆ Conv / Missionary</v>
      </c>
      <c r="D1069" t="str">
        <v>yes</v>
      </c>
      <c r="E1069" t="str">
        <v>(Conv / Missionary - prior-year Conv / Missionary) / prior-year Conv / Missionary</v>
      </c>
    </row>
    <row r="1070">
      <c r="A1070">
        <v>1876</v>
      </c>
      <c r="B1070" t="str">
        <v>conv_missionary_ai</v>
      </c>
      <c r="C1070" t="str">
        <v>Conv / Missionary</v>
      </c>
      <c r="D1070" t="str">
        <v>yes</v>
      </c>
      <c r="E1070" t="str">
        <v>Converts / full-time missionaries</v>
      </c>
    </row>
    <row r="1071">
      <c r="A1071">
        <v>1876</v>
      </c>
      <c r="B1071" t="str">
        <v>net_membership_growth_missionary</v>
      </c>
      <c r="C1071" t="str">
        <v>Net Membership Growth / Missionary</v>
      </c>
      <c r="D1071" t="str">
        <v>yes</v>
      </c>
      <c r="E1071" t="str">
        <v>Official net growth / full-time missionaries</v>
      </c>
    </row>
    <row r="1072">
      <c r="A1072">
        <v>1876</v>
      </c>
      <c r="B1072" t="str">
        <v>gross_membership_increase_missionary</v>
      </c>
      <c r="C1072" t="str">
        <v>Gross Membership Increase / Missionary</v>
      </c>
      <c r="D1072" t="str">
        <v>yes</v>
      </c>
      <c r="E1072" t="str">
        <v>Membership increase / full-time missionaries</v>
      </c>
    </row>
    <row r="1073">
      <c r="A1073">
        <v>1876</v>
      </c>
      <c r="B1073" t="str">
        <v>stakes</v>
      </c>
      <c r="C1073" t="str">
        <v>% ∆ Stakes</v>
      </c>
      <c r="D1073" t="str">
        <v>yes</v>
      </c>
      <c r="E1073" t="str">
        <v>(Stakes - prior-year stakes) / prior-year stakes</v>
      </c>
    </row>
    <row r="1074">
      <c r="A1074">
        <v>1876</v>
      </c>
      <c r="B1074" t="str">
        <v>wards_branches</v>
      </c>
      <c r="C1074" t="str">
        <v>% ∆ Wards + Branches</v>
      </c>
      <c r="D1074" t="str">
        <v>yes</v>
      </c>
      <c r="E1074" t="str">
        <v>(Wards and branches - prior-year wards and branches) / prior-year wards and branches</v>
      </c>
    </row>
    <row r="1075">
      <c r="A1075">
        <v>1876</v>
      </c>
      <c r="B1075" t="str">
        <v>ward_branch_stake</v>
      </c>
      <c r="C1075" t="str">
        <v>Ward &amp; Branch / Stake</v>
      </c>
      <c r="D1075" t="str">
        <v>yes</v>
      </c>
      <c r="E1075" t="str">
        <v>Wards and branches / stakes</v>
      </c>
    </row>
    <row r="1076">
      <c r="A1076">
        <v>1876</v>
      </c>
      <c r="B1076" t="str">
        <v>wards_branches_stake_lost_since_1973</v>
      </c>
      <c r="C1076" t="str">
        <v>Wards + Branches / Stake lost since 1973</v>
      </c>
      <c r="D1076" t="str">
        <v>no</v>
      </c>
      <c r="E1076" t="str">
        <v>(1973 wards and branches / stakes) - (current wards and branches / stakes)</v>
      </c>
    </row>
    <row r="1077">
      <c r="A1077">
        <v>1876</v>
      </c>
      <c r="B1077" t="str">
        <v>members_ward_branch</v>
      </c>
      <c r="C1077" t="str">
        <v>Members / Ward &amp; Branch</v>
      </c>
      <c r="D1077" t="str">
        <v>yes</v>
      </c>
      <c r="E1077" t="str">
        <v>Official membership / wards and branches</v>
      </c>
    </row>
    <row r="1078">
      <c r="A1078">
        <v>1876</v>
      </c>
      <c r="B1078" t="str">
        <v>ward_branch_rolls_since_1980</v>
      </c>
      <c r="C1078" t="str">
        <v>Ward &amp; Branch Rolls ∆ since 1980</v>
      </c>
      <c r="D1078" t="str">
        <v>no</v>
      </c>
      <c r="E1078" t="str">
        <v>(Current members per ward and branch) - (1980 members per ward and branch)</v>
      </c>
    </row>
    <row r="1079">
      <c r="A1079">
        <v>1877</v>
      </c>
      <c r="B1079" t="str">
        <v>official_net_growth</v>
      </c>
      <c r="C1079" t="str">
        <v>Official Net Growth</v>
      </c>
      <c r="D1079" t="str">
        <v>yes</v>
      </c>
      <c r="E1079" t="str">
        <v>Official membership - prior-year official membership</v>
      </c>
    </row>
    <row r="1080">
      <c r="A1080">
        <v>1877</v>
      </c>
      <c r="B1080" t="str">
        <v>official_growth_rate</v>
      </c>
      <c r="C1080" t="str">
        <v>Official Growth Rate</v>
      </c>
      <c r="D1080" t="str">
        <v>yes</v>
      </c>
      <c r="E1080" t="str">
        <v>Official net growth / prior-year official membership</v>
      </c>
    </row>
    <row r="1081">
      <c r="A1081">
        <v>1877</v>
      </c>
      <c r="B1081" t="str">
        <v>yoy_net_growth</v>
      </c>
      <c r="C1081" t="str">
        <v>YoY % ∆ Net Growth</v>
      </c>
      <c r="D1081" t="str">
        <v>yes</v>
      </c>
      <c r="E1081" t="str">
        <v>(Official net growth - prior-year net growth) / prior-year net growth</v>
      </c>
    </row>
    <row r="1082">
      <c r="A1082">
        <v>1877</v>
      </c>
      <c r="B1082" t="str">
        <v>cor_baptisms</v>
      </c>
      <c r="C1082" t="str">
        <v>CoR Baptisms</v>
      </c>
      <c r="D1082" t="str">
        <v>yes</v>
      </c>
      <c r="E1082" t="str">
        <v>Children of record from 8 years prior * current CoR baptism rate</v>
      </c>
    </row>
    <row r="1083">
      <c r="A1083">
        <v>1877</v>
      </c>
      <c r="B1083" t="str">
        <v>yoy_cor</v>
      </c>
      <c r="C1083" t="str">
        <v>YoY % ∆ CoR</v>
      </c>
      <c r="D1083" t="str">
        <v>yes</v>
      </c>
      <c r="E1083" t="str">
        <v>(Children of record - prior-year children of record) / prior-year children of record</v>
      </c>
    </row>
    <row r="1084">
      <c r="A1084">
        <v>1877</v>
      </c>
      <c r="B1084" t="str">
        <v>cor_baptisms_as_of_net_growth</v>
      </c>
      <c r="C1084" t="str">
        <v>∆ CoR Baptisms as % of Net Growth</v>
      </c>
      <c r="D1084" t="str">
        <v>yes</v>
      </c>
      <c r="E1084" t="str">
        <v>Children-of-record baptisms / official net growth</v>
      </c>
    </row>
    <row r="1085">
      <c r="A1085">
        <v>1877</v>
      </c>
      <c r="B1085" t="str">
        <v>children_of_record_8_yrs_prior_baptized</v>
      </c>
      <c r="C1085" t="str">
        <v>% children of record, 8 yrs prior, baptized</v>
      </c>
      <c r="D1085" t="str">
        <v>yes</v>
      </c>
      <c r="E1085" t="str">
        <v>Prior-year CoR baptism rate - 0.0002</v>
      </c>
    </row>
    <row r="1086">
      <c r="A1086">
        <v>1877</v>
      </c>
      <c r="B1086" t="str">
        <v>percent_cor_from_8_years_prior_lost</v>
      </c>
      <c r="C1086" t="str">
        <v>Percent CoR from 8 years prior lost</v>
      </c>
      <c r="D1086" t="str">
        <v>yes</v>
      </c>
      <c r="E1086" t="str">
        <v>(CoR 8 years prior - CoR baptisms) / CoR 8 years prior</v>
      </c>
    </row>
    <row r="1087">
      <c r="A1087">
        <v>1877</v>
      </c>
      <c r="B1087" t="str">
        <v>yoy_converts</v>
      </c>
      <c r="C1087" t="str">
        <v>YoY % ∆ Converts</v>
      </c>
      <c r="D1087" t="str">
        <v>yes</v>
      </c>
      <c r="E1087" t="str">
        <v>(Converts - prior-year converts) / prior-year converts</v>
      </c>
    </row>
    <row r="1088">
      <c r="A1088">
        <v>1877</v>
      </c>
      <c r="B1088" t="str">
        <v>membership_increase</v>
      </c>
      <c r="C1088" t="str">
        <v>Membership Increase</v>
      </c>
      <c r="D1088" t="str">
        <v>yes</v>
      </c>
      <c r="E1088" t="str">
        <v>Converts + children-of-record baptisms</v>
      </c>
    </row>
    <row r="1089">
      <c r="A1089">
        <v>1877</v>
      </c>
      <c r="B1089" t="str">
        <v>attrition</v>
      </c>
      <c r="C1089" t="str">
        <v>% ∆ Attrition</v>
      </c>
      <c r="D1089" t="str">
        <v>no</v>
      </c>
      <c r="E1089" t="str">
        <v>(Current attrition - prior-year attrition) / prior-year attrition</v>
      </c>
    </row>
    <row r="1090">
      <c r="A1090">
        <v>1877</v>
      </c>
      <c r="B1090" t="str">
        <v>member_attrition_officially_accounted_for_death_resignation_unbaptized_8yo</v>
      </c>
      <c r="C1090" t="str">
        <v>Member Attrition Officially Accounted For (Death, Resignation, Unbaptized-8yo)</v>
      </c>
      <c r="D1090" t="str">
        <v>yes</v>
      </c>
      <c r="E1090" t="str">
        <v>Membership increase - official net growth</v>
      </c>
    </row>
    <row r="1091">
      <c r="A1091">
        <v>1877</v>
      </c>
      <c r="B1091" t="str">
        <v>missionaries</v>
      </c>
      <c r="C1091" t="str">
        <v>% ∆ Missionaries</v>
      </c>
      <c r="D1091" t="str">
        <v>yes</v>
      </c>
      <c r="E1091" t="str">
        <v>(Full-time missionaries - prior-year full-time missionaries) / prior-year full-time missionaries</v>
      </c>
    </row>
    <row r="1092">
      <c r="A1092">
        <v>1877</v>
      </c>
      <c r="B1092" t="str">
        <v>of_church_on_mission</v>
      </c>
      <c r="C1092" t="str">
        <v>% of Church on Mission</v>
      </c>
      <c r="D1092" t="str">
        <v>yes</v>
      </c>
      <c r="E1092" t="str">
        <v>Full-time missionaries / official membership</v>
      </c>
    </row>
    <row r="1093">
      <c r="A1093">
        <v>1877</v>
      </c>
      <c r="B1093" t="str">
        <v>conv_missionary</v>
      </c>
      <c r="C1093" t="str">
        <v>% ∆ Conv / Missionary</v>
      </c>
      <c r="D1093" t="str">
        <v>yes</v>
      </c>
      <c r="E1093" t="str">
        <v>(Conv / Missionary - prior-year Conv / Missionary) / prior-year Conv / Missionary</v>
      </c>
    </row>
    <row r="1094">
      <c r="A1094">
        <v>1877</v>
      </c>
      <c r="B1094" t="str">
        <v>conv_missionary_ai</v>
      </c>
      <c r="C1094" t="str">
        <v>Conv / Missionary</v>
      </c>
      <c r="D1094" t="str">
        <v>yes</v>
      </c>
      <c r="E1094" t="str">
        <v>Converts / full-time missionaries</v>
      </c>
    </row>
    <row r="1095">
      <c r="A1095">
        <v>1877</v>
      </c>
      <c r="B1095" t="str">
        <v>net_membership_growth_missionary</v>
      </c>
      <c r="C1095" t="str">
        <v>Net Membership Growth / Missionary</v>
      </c>
      <c r="D1095" t="str">
        <v>yes</v>
      </c>
      <c r="E1095" t="str">
        <v>Official net growth / full-time missionaries</v>
      </c>
    </row>
    <row r="1096">
      <c r="A1096">
        <v>1877</v>
      </c>
      <c r="B1096" t="str">
        <v>gross_membership_increase_missionary</v>
      </c>
      <c r="C1096" t="str">
        <v>Gross Membership Increase / Missionary</v>
      </c>
      <c r="D1096" t="str">
        <v>yes</v>
      </c>
      <c r="E1096" t="str">
        <v>Membership increase / full-time missionaries</v>
      </c>
    </row>
    <row r="1097">
      <c r="A1097">
        <v>1877</v>
      </c>
      <c r="B1097" t="str">
        <v>stakes</v>
      </c>
      <c r="C1097" t="str">
        <v>% ∆ Stakes</v>
      </c>
      <c r="D1097" t="str">
        <v>yes</v>
      </c>
      <c r="E1097" t="str">
        <v>(Stakes - prior-year stakes) / prior-year stakes</v>
      </c>
    </row>
    <row r="1098">
      <c r="A1098">
        <v>1877</v>
      </c>
      <c r="B1098" t="str">
        <v>wards_branches</v>
      </c>
      <c r="C1098" t="str">
        <v>% ∆ Wards + Branches</v>
      </c>
      <c r="D1098" t="str">
        <v>yes</v>
      </c>
      <c r="E1098" t="str">
        <v>(Wards and branches - prior-year wards and branches) / prior-year wards and branches</v>
      </c>
    </row>
    <row r="1099">
      <c r="A1099">
        <v>1877</v>
      </c>
      <c r="B1099" t="str">
        <v>ward_branch_stake</v>
      </c>
      <c r="C1099" t="str">
        <v>Ward &amp; Branch / Stake</v>
      </c>
      <c r="D1099" t="str">
        <v>yes</v>
      </c>
      <c r="E1099" t="str">
        <v>Wards and branches / stakes</v>
      </c>
    </row>
    <row r="1100">
      <c r="A1100">
        <v>1877</v>
      </c>
      <c r="B1100" t="str">
        <v>wards_branches_stake_lost_since_1973</v>
      </c>
      <c r="C1100" t="str">
        <v>Wards + Branches / Stake lost since 1973</v>
      </c>
      <c r="D1100" t="str">
        <v>no</v>
      </c>
      <c r="E1100" t="str">
        <v>(1973 wards and branches / stakes) - (current wards and branches / stakes)</v>
      </c>
    </row>
    <row r="1101">
      <c r="A1101">
        <v>1877</v>
      </c>
      <c r="B1101" t="str">
        <v>members_ward_branch</v>
      </c>
      <c r="C1101" t="str">
        <v>Members / Ward &amp; Branch</v>
      </c>
      <c r="D1101" t="str">
        <v>yes</v>
      </c>
      <c r="E1101" t="str">
        <v>Official membership / wards and branches</v>
      </c>
    </row>
    <row r="1102">
      <c r="A1102">
        <v>1877</v>
      </c>
      <c r="B1102" t="str">
        <v>ward_branch_rolls_since_1980</v>
      </c>
      <c r="C1102" t="str">
        <v>Ward &amp; Branch Rolls ∆ since 1980</v>
      </c>
      <c r="D1102" t="str">
        <v>no</v>
      </c>
      <c r="E1102" t="str">
        <v>(Current members per ward and branch) - (1980 members per ward and branch)</v>
      </c>
    </row>
    <row r="1103">
      <c r="A1103">
        <v>1878</v>
      </c>
      <c r="B1103" t="str">
        <v>official_net_growth</v>
      </c>
      <c r="C1103" t="str">
        <v>Official Net Growth</v>
      </c>
      <c r="D1103" t="str">
        <v>yes</v>
      </c>
      <c r="E1103" t="str">
        <v>Official membership - prior-year official membership</v>
      </c>
    </row>
    <row r="1104">
      <c r="A1104">
        <v>1878</v>
      </c>
      <c r="B1104" t="str">
        <v>official_growth_rate</v>
      </c>
      <c r="C1104" t="str">
        <v>Official Growth Rate</v>
      </c>
      <c r="D1104" t="str">
        <v>yes</v>
      </c>
      <c r="E1104" t="str">
        <v>Official net growth / prior-year official membership</v>
      </c>
    </row>
    <row r="1105">
      <c r="A1105">
        <v>1878</v>
      </c>
      <c r="B1105" t="str">
        <v>yoy_net_growth</v>
      </c>
      <c r="C1105" t="str">
        <v>YoY % ∆ Net Growth</v>
      </c>
      <c r="D1105" t="str">
        <v>yes</v>
      </c>
      <c r="E1105" t="str">
        <v>(Official net growth - prior-year net growth) / prior-year net growth</v>
      </c>
    </row>
    <row r="1106">
      <c r="A1106">
        <v>1878</v>
      </c>
      <c r="B1106" t="str">
        <v>cor_baptisms</v>
      </c>
      <c r="C1106" t="str">
        <v>CoR Baptisms</v>
      </c>
      <c r="D1106" t="str">
        <v>yes</v>
      </c>
      <c r="E1106" t="str">
        <v>Children of record from 8 years prior * current CoR baptism rate</v>
      </c>
    </row>
    <row r="1107">
      <c r="A1107">
        <v>1878</v>
      </c>
      <c r="B1107" t="str">
        <v>yoy_cor</v>
      </c>
      <c r="C1107" t="str">
        <v>YoY % ∆ CoR</v>
      </c>
      <c r="D1107" t="str">
        <v>yes</v>
      </c>
      <c r="E1107" t="str">
        <v>(Children of record - prior-year children of record) / prior-year children of record</v>
      </c>
    </row>
    <row r="1108">
      <c r="A1108">
        <v>1878</v>
      </c>
      <c r="B1108" t="str">
        <v>cor_baptisms_as_of_net_growth</v>
      </c>
      <c r="C1108" t="str">
        <v>∆ CoR Baptisms as % of Net Growth</v>
      </c>
      <c r="D1108" t="str">
        <v>yes</v>
      </c>
      <c r="E1108" t="str">
        <v>Children-of-record baptisms / official net growth</v>
      </c>
    </row>
    <row r="1109">
      <c r="A1109">
        <v>1878</v>
      </c>
      <c r="B1109" t="str">
        <v>children_of_record_8_yrs_prior_baptized</v>
      </c>
      <c r="C1109" t="str">
        <v>% children of record, 8 yrs prior, baptized</v>
      </c>
      <c r="D1109" t="str">
        <v>yes</v>
      </c>
      <c r="E1109" t="str">
        <v>Prior-year CoR baptism rate - 0.0002</v>
      </c>
    </row>
    <row r="1110">
      <c r="A1110">
        <v>1878</v>
      </c>
      <c r="B1110" t="str">
        <v>percent_cor_from_8_years_prior_lost</v>
      </c>
      <c r="C1110" t="str">
        <v>Percent CoR from 8 years prior lost</v>
      </c>
      <c r="D1110" t="str">
        <v>yes</v>
      </c>
      <c r="E1110" t="str">
        <v>(CoR 8 years prior - CoR baptisms) / CoR 8 years prior</v>
      </c>
    </row>
    <row r="1111">
      <c r="A1111">
        <v>1878</v>
      </c>
      <c r="B1111" t="str">
        <v>yoy_converts</v>
      </c>
      <c r="C1111" t="str">
        <v>YoY % ∆ Converts</v>
      </c>
      <c r="D1111" t="str">
        <v>yes</v>
      </c>
      <c r="E1111" t="str">
        <v>(Converts - prior-year converts) / prior-year converts</v>
      </c>
    </row>
    <row r="1112">
      <c r="A1112">
        <v>1878</v>
      </c>
      <c r="B1112" t="str">
        <v>membership_increase</v>
      </c>
      <c r="C1112" t="str">
        <v>Membership Increase</v>
      </c>
      <c r="D1112" t="str">
        <v>yes</v>
      </c>
      <c r="E1112" t="str">
        <v>Converts + children-of-record baptisms</v>
      </c>
    </row>
    <row r="1113">
      <c r="A1113">
        <v>1878</v>
      </c>
      <c r="B1113" t="str">
        <v>attrition</v>
      </c>
      <c r="C1113" t="str">
        <v>% ∆ Attrition</v>
      </c>
      <c r="D1113" t="str">
        <v>no</v>
      </c>
      <c r="E1113" t="str">
        <v>(Current attrition - prior-year attrition) / prior-year attrition</v>
      </c>
    </row>
    <row r="1114">
      <c r="A1114">
        <v>1878</v>
      </c>
      <c r="B1114" t="str">
        <v>member_attrition_officially_accounted_for_death_resignation_unbaptized_8yo</v>
      </c>
      <c r="C1114" t="str">
        <v>Member Attrition Officially Accounted For (Death, Resignation, Unbaptized-8yo)</v>
      </c>
      <c r="D1114" t="str">
        <v>yes</v>
      </c>
      <c r="E1114" t="str">
        <v>Membership increase - official net growth</v>
      </c>
    </row>
    <row r="1115">
      <c r="A1115">
        <v>1878</v>
      </c>
      <c r="B1115" t="str">
        <v>missionaries</v>
      </c>
      <c r="C1115" t="str">
        <v>% ∆ Missionaries</v>
      </c>
      <c r="D1115" t="str">
        <v>yes</v>
      </c>
      <c r="E1115" t="str">
        <v>(Full-time missionaries - prior-year full-time missionaries) / prior-year full-time missionaries</v>
      </c>
    </row>
    <row r="1116">
      <c r="A1116">
        <v>1878</v>
      </c>
      <c r="B1116" t="str">
        <v>of_church_on_mission</v>
      </c>
      <c r="C1116" t="str">
        <v>% of Church on Mission</v>
      </c>
      <c r="D1116" t="str">
        <v>yes</v>
      </c>
      <c r="E1116" t="str">
        <v>Full-time missionaries / official membership</v>
      </c>
    </row>
    <row r="1117">
      <c r="A1117">
        <v>1878</v>
      </c>
      <c r="B1117" t="str">
        <v>conv_missionary</v>
      </c>
      <c r="C1117" t="str">
        <v>% ∆ Conv / Missionary</v>
      </c>
      <c r="D1117" t="str">
        <v>yes</v>
      </c>
      <c r="E1117" t="str">
        <v>(Conv / Missionary - prior-year Conv / Missionary) / prior-year Conv / Missionary</v>
      </c>
    </row>
    <row r="1118">
      <c r="A1118">
        <v>1878</v>
      </c>
      <c r="B1118" t="str">
        <v>conv_missionary_ai</v>
      </c>
      <c r="C1118" t="str">
        <v>Conv / Missionary</v>
      </c>
      <c r="D1118" t="str">
        <v>yes</v>
      </c>
      <c r="E1118" t="str">
        <v>Converts / full-time missionaries</v>
      </c>
    </row>
    <row r="1119">
      <c r="A1119">
        <v>1878</v>
      </c>
      <c r="B1119" t="str">
        <v>net_membership_growth_missionary</v>
      </c>
      <c r="C1119" t="str">
        <v>Net Membership Growth / Missionary</v>
      </c>
      <c r="D1119" t="str">
        <v>yes</v>
      </c>
      <c r="E1119" t="str">
        <v>Official net growth / full-time missionaries</v>
      </c>
    </row>
    <row r="1120">
      <c r="A1120">
        <v>1878</v>
      </c>
      <c r="B1120" t="str">
        <v>gross_membership_increase_missionary</v>
      </c>
      <c r="C1120" t="str">
        <v>Gross Membership Increase / Missionary</v>
      </c>
      <c r="D1120" t="str">
        <v>yes</v>
      </c>
      <c r="E1120" t="str">
        <v>Membership increase / full-time missionaries</v>
      </c>
    </row>
    <row r="1121">
      <c r="A1121">
        <v>1878</v>
      </c>
      <c r="B1121" t="str">
        <v>stakes</v>
      </c>
      <c r="C1121" t="str">
        <v>% ∆ Stakes</v>
      </c>
      <c r="D1121" t="str">
        <v>yes</v>
      </c>
      <c r="E1121" t="str">
        <v>(Stakes - prior-year stakes) / prior-year stakes</v>
      </c>
    </row>
    <row r="1122">
      <c r="A1122">
        <v>1878</v>
      </c>
      <c r="B1122" t="str">
        <v>wards_branches</v>
      </c>
      <c r="C1122" t="str">
        <v>% ∆ Wards + Branches</v>
      </c>
      <c r="D1122" t="str">
        <v>yes</v>
      </c>
      <c r="E1122" t="str">
        <v>(Wards and branches - prior-year wards and branches) / prior-year wards and branches</v>
      </c>
    </row>
    <row r="1123">
      <c r="A1123">
        <v>1878</v>
      </c>
      <c r="B1123" t="str">
        <v>ward_branch_stake</v>
      </c>
      <c r="C1123" t="str">
        <v>Ward &amp; Branch / Stake</v>
      </c>
      <c r="D1123" t="str">
        <v>yes</v>
      </c>
      <c r="E1123" t="str">
        <v>Wards and branches / stakes</v>
      </c>
    </row>
    <row r="1124">
      <c r="A1124">
        <v>1878</v>
      </c>
      <c r="B1124" t="str">
        <v>wards_branches_stake_lost_since_1973</v>
      </c>
      <c r="C1124" t="str">
        <v>Wards + Branches / Stake lost since 1973</v>
      </c>
      <c r="D1124" t="str">
        <v>no</v>
      </c>
      <c r="E1124" t="str">
        <v>(1973 wards and branches / stakes) - (current wards and branches / stakes)</v>
      </c>
    </row>
    <row r="1125">
      <c r="A1125">
        <v>1878</v>
      </c>
      <c r="B1125" t="str">
        <v>members_ward_branch</v>
      </c>
      <c r="C1125" t="str">
        <v>Members / Ward &amp; Branch</v>
      </c>
      <c r="D1125" t="str">
        <v>yes</v>
      </c>
      <c r="E1125" t="str">
        <v>Official membership / wards and branches</v>
      </c>
    </row>
    <row r="1126">
      <c r="A1126">
        <v>1878</v>
      </c>
      <c r="B1126" t="str">
        <v>ward_branch_rolls_since_1980</v>
      </c>
      <c r="C1126" t="str">
        <v>Ward &amp; Branch Rolls ∆ since 1980</v>
      </c>
      <c r="D1126" t="str">
        <v>no</v>
      </c>
      <c r="E1126" t="str">
        <v>(Current members per ward and branch) - (1980 members per ward and branch)</v>
      </c>
    </row>
    <row r="1127">
      <c r="A1127">
        <v>1879</v>
      </c>
      <c r="B1127" t="str">
        <v>official_net_growth</v>
      </c>
      <c r="C1127" t="str">
        <v>Official Net Growth</v>
      </c>
      <c r="D1127" t="str">
        <v>yes</v>
      </c>
      <c r="E1127" t="str">
        <v>Official membership - prior-year official membership</v>
      </c>
    </row>
    <row r="1128">
      <c r="A1128">
        <v>1879</v>
      </c>
      <c r="B1128" t="str">
        <v>official_growth_rate</v>
      </c>
      <c r="C1128" t="str">
        <v>Official Growth Rate</v>
      </c>
      <c r="D1128" t="str">
        <v>yes</v>
      </c>
      <c r="E1128" t="str">
        <v>Official net growth / prior-year official membership</v>
      </c>
    </row>
    <row r="1129">
      <c r="A1129">
        <v>1879</v>
      </c>
      <c r="B1129" t="str">
        <v>yoy_net_growth</v>
      </c>
      <c r="C1129" t="str">
        <v>YoY % ∆ Net Growth</v>
      </c>
      <c r="D1129" t="str">
        <v>yes</v>
      </c>
      <c r="E1129" t="str">
        <v>(Official net growth - prior-year net growth) / prior-year net growth</v>
      </c>
    </row>
    <row r="1130">
      <c r="A1130">
        <v>1879</v>
      </c>
      <c r="B1130" t="str">
        <v>cor_baptisms</v>
      </c>
      <c r="C1130" t="str">
        <v>CoR Baptisms</v>
      </c>
      <c r="D1130" t="str">
        <v>yes</v>
      </c>
      <c r="E1130" t="str">
        <v>Children of record from 8 years prior * current CoR baptism rate</v>
      </c>
    </row>
    <row r="1131">
      <c r="A1131">
        <v>1879</v>
      </c>
      <c r="B1131" t="str">
        <v>yoy_cor</v>
      </c>
      <c r="C1131" t="str">
        <v>YoY % ∆ CoR</v>
      </c>
      <c r="D1131" t="str">
        <v>yes</v>
      </c>
      <c r="E1131" t="str">
        <v>(Children of record - prior-year children of record) / prior-year children of record</v>
      </c>
    </row>
    <row r="1132">
      <c r="A1132">
        <v>1879</v>
      </c>
      <c r="B1132" t="str">
        <v>cor_baptisms_as_of_net_growth</v>
      </c>
      <c r="C1132" t="str">
        <v>∆ CoR Baptisms as % of Net Growth</v>
      </c>
      <c r="D1132" t="str">
        <v>yes</v>
      </c>
      <c r="E1132" t="str">
        <v>Children-of-record baptisms / official net growth</v>
      </c>
    </row>
    <row r="1133">
      <c r="A1133">
        <v>1879</v>
      </c>
      <c r="B1133" t="str">
        <v>children_of_record_8_yrs_prior_baptized</v>
      </c>
      <c r="C1133" t="str">
        <v>% children of record, 8 yrs prior, baptized</v>
      </c>
      <c r="D1133" t="str">
        <v>yes</v>
      </c>
      <c r="E1133" t="str">
        <v>Prior-year CoR baptism rate - 0.0002</v>
      </c>
    </row>
    <row r="1134">
      <c r="A1134">
        <v>1879</v>
      </c>
      <c r="B1134" t="str">
        <v>percent_cor_from_8_years_prior_lost</v>
      </c>
      <c r="C1134" t="str">
        <v>Percent CoR from 8 years prior lost</v>
      </c>
      <c r="D1134" t="str">
        <v>yes</v>
      </c>
      <c r="E1134" t="str">
        <v>(CoR 8 years prior - CoR baptisms) / CoR 8 years prior</v>
      </c>
    </row>
    <row r="1135">
      <c r="A1135">
        <v>1879</v>
      </c>
      <c r="B1135" t="str">
        <v>yoy_converts</v>
      </c>
      <c r="C1135" t="str">
        <v>YoY % ∆ Converts</v>
      </c>
      <c r="D1135" t="str">
        <v>yes</v>
      </c>
      <c r="E1135" t="str">
        <v>(Converts - prior-year converts) / prior-year converts</v>
      </c>
    </row>
    <row r="1136">
      <c r="A1136">
        <v>1879</v>
      </c>
      <c r="B1136" t="str">
        <v>membership_increase</v>
      </c>
      <c r="C1136" t="str">
        <v>Membership Increase</v>
      </c>
      <c r="D1136" t="str">
        <v>yes</v>
      </c>
      <c r="E1136" t="str">
        <v>Converts + children-of-record baptisms</v>
      </c>
    </row>
    <row r="1137">
      <c r="A1137">
        <v>1879</v>
      </c>
      <c r="B1137" t="str">
        <v>attrition</v>
      </c>
      <c r="C1137" t="str">
        <v>% ∆ Attrition</v>
      </c>
      <c r="D1137" t="str">
        <v>no</v>
      </c>
      <c r="E1137" t="str">
        <v>(Current attrition - prior-year attrition) / prior-year attrition</v>
      </c>
    </row>
    <row r="1138">
      <c r="A1138">
        <v>1879</v>
      </c>
      <c r="B1138" t="str">
        <v>member_attrition_officially_accounted_for_death_resignation_unbaptized_8yo</v>
      </c>
      <c r="C1138" t="str">
        <v>Member Attrition Officially Accounted For (Death, Resignation, Unbaptized-8yo)</v>
      </c>
      <c r="D1138" t="str">
        <v>yes</v>
      </c>
      <c r="E1138" t="str">
        <v>Membership increase - official net growth</v>
      </c>
    </row>
    <row r="1139">
      <c r="A1139">
        <v>1879</v>
      </c>
      <c r="B1139" t="str">
        <v>missionaries</v>
      </c>
      <c r="C1139" t="str">
        <v>% ∆ Missionaries</v>
      </c>
      <c r="D1139" t="str">
        <v>yes</v>
      </c>
      <c r="E1139" t="str">
        <v>(Full-time missionaries - prior-year full-time missionaries) / prior-year full-time missionaries</v>
      </c>
    </row>
    <row r="1140">
      <c r="A1140">
        <v>1879</v>
      </c>
      <c r="B1140" t="str">
        <v>of_church_on_mission</v>
      </c>
      <c r="C1140" t="str">
        <v>% of Church on Mission</v>
      </c>
      <c r="D1140" t="str">
        <v>yes</v>
      </c>
      <c r="E1140" t="str">
        <v>Full-time missionaries / official membership</v>
      </c>
    </row>
    <row r="1141">
      <c r="A1141">
        <v>1879</v>
      </c>
      <c r="B1141" t="str">
        <v>conv_missionary</v>
      </c>
      <c r="C1141" t="str">
        <v>% ∆ Conv / Missionary</v>
      </c>
      <c r="D1141" t="str">
        <v>yes</v>
      </c>
      <c r="E1141" t="str">
        <v>(Conv / Missionary - prior-year Conv / Missionary) / prior-year Conv / Missionary</v>
      </c>
    </row>
    <row r="1142">
      <c r="A1142">
        <v>1879</v>
      </c>
      <c r="B1142" t="str">
        <v>conv_missionary_ai</v>
      </c>
      <c r="C1142" t="str">
        <v>Conv / Missionary</v>
      </c>
      <c r="D1142" t="str">
        <v>yes</v>
      </c>
      <c r="E1142" t="str">
        <v>Converts / full-time missionaries</v>
      </c>
    </row>
    <row r="1143">
      <c r="A1143">
        <v>1879</v>
      </c>
      <c r="B1143" t="str">
        <v>net_membership_growth_missionary</v>
      </c>
      <c r="C1143" t="str">
        <v>Net Membership Growth / Missionary</v>
      </c>
      <c r="D1143" t="str">
        <v>yes</v>
      </c>
      <c r="E1143" t="str">
        <v>Official net growth / full-time missionaries</v>
      </c>
    </row>
    <row r="1144">
      <c r="A1144">
        <v>1879</v>
      </c>
      <c r="B1144" t="str">
        <v>gross_membership_increase_missionary</v>
      </c>
      <c r="C1144" t="str">
        <v>Gross Membership Increase / Missionary</v>
      </c>
      <c r="D1144" t="str">
        <v>yes</v>
      </c>
      <c r="E1144" t="str">
        <v>Membership increase / full-time missionaries</v>
      </c>
    </row>
    <row r="1145">
      <c r="A1145">
        <v>1879</v>
      </c>
      <c r="B1145" t="str">
        <v>stakes</v>
      </c>
      <c r="C1145" t="str">
        <v>% ∆ Stakes</v>
      </c>
      <c r="D1145" t="str">
        <v>yes</v>
      </c>
      <c r="E1145" t="str">
        <v>(Stakes - prior-year stakes) / prior-year stakes</v>
      </c>
    </row>
    <row r="1146">
      <c r="A1146">
        <v>1879</v>
      </c>
      <c r="B1146" t="str">
        <v>wards_branches</v>
      </c>
      <c r="C1146" t="str">
        <v>% ∆ Wards + Branches</v>
      </c>
      <c r="D1146" t="str">
        <v>yes</v>
      </c>
      <c r="E1146" t="str">
        <v>(Wards and branches - prior-year wards and branches) / prior-year wards and branches</v>
      </c>
    </row>
    <row r="1147">
      <c r="A1147">
        <v>1879</v>
      </c>
      <c r="B1147" t="str">
        <v>ward_branch_stake</v>
      </c>
      <c r="C1147" t="str">
        <v>Ward &amp; Branch / Stake</v>
      </c>
      <c r="D1147" t="str">
        <v>yes</v>
      </c>
      <c r="E1147" t="str">
        <v>Wards and branches / stakes</v>
      </c>
    </row>
    <row r="1148">
      <c r="A1148">
        <v>1879</v>
      </c>
      <c r="B1148" t="str">
        <v>wards_branches_stake_lost_since_1973</v>
      </c>
      <c r="C1148" t="str">
        <v>Wards + Branches / Stake lost since 1973</v>
      </c>
      <c r="D1148" t="str">
        <v>no</v>
      </c>
      <c r="E1148" t="str">
        <v>(1973 wards and branches / stakes) - (current wards and branches / stakes)</v>
      </c>
    </row>
    <row r="1149">
      <c r="A1149">
        <v>1879</v>
      </c>
      <c r="B1149" t="str">
        <v>members_ward_branch</v>
      </c>
      <c r="C1149" t="str">
        <v>Members / Ward &amp; Branch</v>
      </c>
      <c r="D1149" t="str">
        <v>yes</v>
      </c>
      <c r="E1149" t="str">
        <v>Official membership / wards and branches</v>
      </c>
    </row>
    <row r="1150">
      <c r="A1150">
        <v>1879</v>
      </c>
      <c r="B1150" t="str">
        <v>ward_branch_rolls_since_1980</v>
      </c>
      <c r="C1150" t="str">
        <v>Ward &amp; Branch Rolls ∆ since 1980</v>
      </c>
      <c r="D1150" t="str">
        <v>no</v>
      </c>
      <c r="E1150" t="str">
        <v>(Current members per ward and branch) - (1980 members per ward and branch)</v>
      </c>
    </row>
    <row r="1151">
      <c r="A1151">
        <v>1880</v>
      </c>
      <c r="B1151" t="str">
        <v>official_net_growth</v>
      </c>
      <c r="C1151" t="str">
        <v>Official Net Growth</v>
      </c>
      <c r="D1151" t="str">
        <v>yes</v>
      </c>
      <c r="E1151" t="str">
        <v>Official membership - prior-year official membership</v>
      </c>
    </row>
    <row r="1152">
      <c r="A1152">
        <v>1880</v>
      </c>
      <c r="B1152" t="str">
        <v>official_growth_rate</v>
      </c>
      <c r="C1152" t="str">
        <v>Official Growth Rate</v>
      </c>
      <c r="D1152" t="str">
        <v>yes</v>
      </c>
      <c r="E1152" t="str">
        <v>Official net growth / prior-year official membership</v>
      </c>
    </row>
    <row r="1153">
      <c r="A1153">
        <v>1880</v>
      </c>
      <c r="B1153" t="str">
        <v>yoy_net_growth</v>
      </c>
      <c r="C1153" t="str">
        <v>YoY % ∆ Net Growth</v>
      </c>
      <c r="D1153" t="str">
        <v>yes</v>
      </c>
      <c r="E1153" t="str">
        <v>(Official net growth - prior-year net growth) / prior-year net growth</v>
      </c>
    </row>
    <row r="1154">
      <c r="A1154">
        <v>1880</v>
      </c>
      <c r="B1154" t="str">
        <v>cor_baptisms</v>
      </c>
      <c r="C1154" t="str">
        <v>CoR Baptisms</v>
      </c>
      <c r="D1154" t="str">
        <v>yes</v>
      </c>
      <c r="E1154" t="str">
        <v>Children of record from 8 years prior * current CoR baptism rate</v>
      </c>
    </row>
    <row r="1155">
      <c r="A1155">
        <v>1880</v>
      </c>
      <c r="B1155" t="str">
        <v>yoy_cor</v>
      </c>
      <c r="C1155" t="str">
        <v>YoY % ∆ CoR</v>
      </c>
      <c r="D1155" t="str">
        <v>yes</v>
      </c>
      <c r="E1155" t="str">
        <v>(Children of record - prior-year children of record) / prior-year children of record</v>
      </c>
    </row>
    <row r="1156">
      <c r="A1156">
        <v>1880</v>
      </c>
      <c r="B1156" t="str">
        <v>cor_baptisms_as_of_net_growth</v>
      </c>
      <c r="C1156" t="str">
        <v>∆ CoR Baptisms as % of Net Growth</v>
      </c>
      <c r="D1156" t="str">
        <v>yes</v>
      </c>
      <c r="E1156" t="str">
        <v>Children-of-record baptisms / official net growth</v>
      </c>
    </row>
    <row r="1157">
      <c r="A1157">
        <v>1880</v>
      </c>
      <c r="B1157" t="str">
        <v>children_of_record_8_yrs_prior_baptized</v>
      </c>
      <c r="C1157" t="str">
        <v>% children of record, 8 yrs prior, baptized</v>
      </c>
      <c r="D1157" t="str">
        <v>yes</v>
      </c>
      <c r="E1157" t="str">
        <v>Prior-year CoR baptism rate - 0.0002</v>
      </c>
    </row>
    <row r="1158">
      <c r="A1158">
        <v>1880</v>
      </c>
      <c r="B1158" t="str">
        <v>percent_cor_from_8_years_prior_lost</v>
      </c>
      <c r="C1158" t="str">
        <v>Percent CoR from 8 years prior lost</v>
      </c>
      <c r="D1158" t="str">
        <v>yes</v>
      </c>
      <c r="E1158" t="str">
        <v>(CoR 8 years prior - CoR baptisms) / CoR 8 years prior</v>
      </c>
    </row>
    <row r="1159">
      <c r="A1159">
        <v>1880</v>
      </c>
      <c r="B1159" t="str">
        <v>yoy_converts</v>
      </c>
      <c r="C1159" t="str">
        <v>YoY % ∆ Converts</v>
      </c>
      <c r="D1159" t="str">
        <v>yes</v>
      </c>
      <c r="E1159" t="str">
        <v>(Converts - prior-year converts) / prior-year converts</v>
      </c>
    </row>
    <row r="1160">
      <c r="A1160">
        <v>1880</v>
      </c>
      <c r="B1160" t="str">
        <v>membership_increase</v>
      </c>
      <c r="C1160" t="str">
        <v>Membership Increase</v>
      </c>
      <c r="D1160" t="str">
        <v>yes</v>
      </c>
      <c r="E1160" t="str">
        <v>Converts + children-of-record baptisms</v>
      </c>
    </row>
    <row r="1161">
      <c r="A1161">
        <v>1880</v>
      </c>
      <c r="B1161" t="str">
        <v>attrition</v>
      </c>
      <c r="C1161" t="str">
        <v>% ∆ Attrition</v>
      </c>
      <c r="D1161" t="str">
        <v>no</v>
      </c>
      <c r="E1161" t="str">
        <v>(Current attrition - prior-year attrition) / prior-year attrition</v>
      </c>
    </row>
    <row r="1162">
      <c r="A1162">
        <v>1880</v>
      </c>
      <c r="B1162" t="str">
        <v>member_attrition_officially_accounted_for_death_resignation_unbaptized_8yo</v>
      </c>
      <c r="C1162" t="str">
        <v>Member Attrition Officially Accounted For (Death, Resignation, Unbaptized-8yo)</v>
      </c>
      <c r="D1162" t="str">
        <v>yes</v>
      </c>
      <c r="E1162" t="str">
        <v>Membership increase - official net growth</v>
      </c>
    </row>
    <row r="1163">
      <c r="A1163">
        <v>1880</v>
      </c>
      <c r="B1163" t="str">
        <v>missionaries</v>
      </c>
      <c r="C1163" t="str">
        <v>% ∆ Missionaries</v>
      </c>
      <c r="D1163" t="str">
        <v>yes</v>
      </c>
      <c r="E1163" t="str">
        <v>(Full-time missionaries - prior-year full-time missionaries) / prior-year full-time missionaries</v>
      </c>
    </row>
    <row r="1164">
      <c r="A1164">
        <v>1880</v>
      </c>
      <c r="B1164" t="str">
        <v>of_church_on_mission</v>
      </c>
      <c r="C1164" t="str">
        <v>% of Church on Mission</v>
      </c>
      <c r="D1164" t="str">
        <v>yes</v>
      </c>
      <c r="E1164" t="str">
        <v>Full-time missionaries / official membership</v>
      </c>
    </row>
    <row r="1165">
      <c r="A1165">
        <v>1880</v>
      </c>
      <c r="B1165" t="str">
        <v>conv_missionary</v>
      </c>
      <c r="C1165" t="str">
        <v>% ∆ Conv / Missionary</v>
      </c>
      <c r="D1165" t="str">
        <v>yes</v>
      </c>
      <c r="E1165" t="str">
        <v>(Conv / Missionary - prior-year Conv / Missionary) / prior-year Conv / Missionary</v>
      </c>
    </row>
    <row r="1166">
      <c r="A1166">
        <v>1880</v>
      </c>
      <c r="B1166" t="str">
        <v>conv_missionary_ai</v>
      </c>
      <c r="C1166" t="str">
        <v>Conv / Missionary</v>
      </c>
      <c r="D1166" t="str">
        <v>yes</v>
      </c>
      <c r="E1166" t="str">
        <v>Converts / full-time missionaries</v>
      </c>
    </row>
    <row r="1167">
      <c r="A1167">
        <v>1880</v>
      </c>
      <c r="B1167" t="str">
        <v>net_membership_growth_missionary</v>
      </c>
      <c r="C1167" t="str">
        <v>Net Membership Growth / Missionary</v>
      </c>
      <c r="D1167" t="str">
        <v>yes</v>
      </c>
      <c r="E1167" t="str">
        <v>Official net growth / full-time missionaries</v>
      </c>
    </row>
    <row r="1168">
      <c r="A1168">
        <v>1880</v>
      </c>
      <c r="B1168" t="str">
        <v>gross_membership_increase_missionary</v>
      </c>
      <c r="C1168" t="str">
        <v>Gross Membership Increase / Missionary</v>
      </c>
      <c r="D1168" t="str">
        <v>yes</v>
      </c>
      <c r="E1168" t="str">
        <v>Membership increase / full-time missionaries</v>
      </c>
    </row>
    <row r="1169">
      <c r="A1169">
        <v>1880</v>
      </c>
      <c r="B1169" t="str">
        <v>stakes</v>
      </c>
      <c r="C1169" t="str">
        <v>% ∆ Stakes</v>
      </c>
      <c r="D1169" t="str">
        <v>yes</v>
      </c>
      <c r="E1169" t="str">
        <v>(Stakes - prior-year stakes) / prior-year stakes</v>
      </c>
    </row>
    <row r="1170">
      <c r="A1170">
        <v>1880</v>
      </c>
      <c r="B1170" t="str">
        <v>wards_branches</v>
      </c>
      <c r="C1170" t="str">
        <v>% ∆ Wards + Branches</v>
      </c>
      <c r="D1170" t="str">
        <v>yes</v>
      </c>
      <c r="E1170" t="str">
        <v>(Wards and branches - prior-year wards and branches) / prior-year wards and branches</v>
      </c>
    </row>
    <row r="1171">
      <c r="A1171">
        <v>1880</v>
      </c>
      <c r="B1171" t="str">
        <v>ward_branch_stake</v>
      </c>
      <c r="C1171" t="str">
        <v>Ward &amp; Branch / Stake</v>
      </c>
      <c r="D1171" t="str">
        <v>yes</v>
      </c>
      <c r="E1171" t="str">
        <v>Wards and branches / stakes</v>
      </c>
    </row>
    <row r="1172">
      <c r="A1172">
        <v>1880</v>
      </c>
      <c r="B1172" t="str">
        <v>wards_branches_stake_lost_since_1973</v>
      </c>
      <c r="C1172" t="str">
        <v>Wards + Branches / Stake lost since 1973</v>
      </c>
      <c r="D1172" t="str">
        <v>no</v>
      </c>
      <c r="E1172" t="str">
        <v>(1973 wards and branches / stakes) - (current wards and branches / stakes)</v>
      </c>
    </row>
    <row r="1173">
      <c r="A1173">
        <v>1880</v>
      </c>
      <c r="B1173" t="str">
        <v>members_ward_branch</v>
      </c>
      <c r="C1173" t="str">
        <v>Members / Ward &amp; Branch</v>
      </c>
      <c r="D1173" t="str">
        <v>yes</v>
      </c>
      <c r="E1173" t="str">
        <v>Official membership / wards and branches</v>
      </c>
    </row>
    <row r="1174">
      <c r="A1174">
        <v>1880</v>
      </c>
      <c r="B1174" t="str">
        <v>ward_branch_rolls_since_1980</v>
      </c>
      <c r="C1174" t="str">
        <v>Ward &amp; Branch Rolls ∆ since 1980</v>
      </c>
      <c r="D1174" t="str">
        <v>no</v>
      </c>
      <c r="E1174" t="str">
        <v>(Current members per ward and branch) - (1980 members per ward and branch)</v>
      </c>
    </row>
    <row r="1175">
      <c r="A1175">
        <v>1881</v>
      </c>
      <c r="B1175" t="str">
        <v>official_net_growth</v>
      </c>
      <c r="C1175" t="str">
        <v>Official Net Growth</v>
      </c>
      <c r="D1175" t="str">
        <v>yes</v>
      </c>
      <c r="E1175" t="str">
        <v>Official membership - prior-year official membership</v>
      </c>
    </row>
    <row r="1176">
      <c r="A1176">
        <v>1881</v>
      </c>
      <c r="B1176" t="str">
        <v>official_growth_rate</v>
      </c>
      <c r="C1176" t="str">
        <v>Official Growth Rate</v>
      </c>
      <c r="D1176" t="str">
        <v>yes</v>
      </c>
      <c r="E1176" t="str">
        <v>Official net growth / prior-year official membership</v>
      </c>
    </row>
    <row r="1177">
      <c r="A1177">
        <v>1881</v>
      </c>
      <c r="B1177" t="str">
        <v>yoy_net_growth</v>
      </c>
      <c r="C1177" t="str">
        <v>YoY % ∆ Net Growth</v>
      </c>
      <c r="D1177" t="str">
        <v>yes</v>
      </c>
      <c r="E1177" t="str">
        <v>(Official net growth - prior-year net growth) / prior-year net growth</v>
      </c>
    </row>
    <row r="1178">
      <c r="A1178">
        <v>1881</v>
      </c>
      <c r="B1178" t="str">
        <v>cor_baptisms</v>
      </c>
      <c r="C1178" t="str">
        <v>CoR Baptisms</v>
      </c>
      <c r="D1178" t="str">
        <v>yes</v>
      </c>
      <c r="E1178" t="str">
        <v>Children of record from 8 years prior * current CoR baptism rate</v>
      </c>
    </row>
    <row r="1179">
      <c r="A1179">
        <v>1881</v>
      </c>
      <c r="B1179" t="str">
        <v>yoy_cor</v>
      </c>
      <c r="C1179" t="str">
        <v>YoY % ∆ CoR</v>
      </c>
      <c r="D1179" t="str">
        <v>yes</v>
      </c>
      <c r="E1179" t="str">
        <v>(Children of record - prior-year children of record) / prior-year children of record</v>
      </c>
    </row>
    <row r="1180">
      <c r="A1180">
        <v>1881</v>
      </c>
      <c r="B1180" t="str">
        <v>cor_baptisms_as_of_net_growth</v>
      </c>
      <c r="C1180" t="str">
        <v>∆ CoR Baptisms as % of Net Growth</v>
      </c>
      <c r="D1180" t="str">
        <v>yes</v>
      </c>
      <c r="E1180" t="str">
        <v>Children-of-record baptisms / official net growth</v>
      </c>
    </row>
    <row r="1181">
      <c r="A1181">
        <v>1881</v>
      </c>
      <c r="B1181" t="str">
        <v>children_of_record_8_yrs_prior_baptized</v>
      </c>
      <c r="C1181" t="str">
        <v>% children of record, 8 yrs prior, baptized</v>
      </c>
      <c r="D1181" t="str">
        <v>yes</v>
      </c>
      <c r="E1181" t="str">
        <v>Prior-year CoR baptism rate - 0.0002</v>
      </c>
    </row>
    <row r="1182">
      <c r="A1182">
        <v>1881</v>
      </c>
      <c r="B1182" t="str">
        <v>percent_cor_from_8_years_prior_lost</v>
      </c>
      <c r="C1182" t="str">
        <v>Percent CoR from 8 years prior lost</v>
      </c>
      <c r="D1182" t="str">
        <v>yes</v>
      </c>
      <c r="E1182" t="str">
        <v>(CoR 8 years prior - CoR baptisms) / CoR 8 years prior</v>
      </c>
    </row>
    <row r="1183">
      <c r="A1183">
        <v>1881</v>
      </c>
      <c r="B1183" t="str">
        <v>yoy_converts</v>
      </c>
      <c r="C1183" t="str">
        <v>YoY % ∆ Converts</v>
      </c>
      <c r="D1183" t="str">
        <v>yes</v>
      </c>
      <c r="E1183" t="str">
        <v>(Converts - prior-year converts) / prior-year converts</v>
      </c>
    </row>
    <row r="1184">
      <c r="A1184">
        <v>1881</v>
      </c>
      <c r="B1184" t="str">
        <v>membership_increase</v>
      </c>
      <c r="C1184" t="str">
        <v>Membership Increase</v>
      </c>
      <c r="D1184" t="str">
        <v>yes</v>
      </c>
      <c r="E1184" t="str">
        <v>Converts + children-of-record baptisms</v>
      </c>
    </row>
    <row r="1185">
      <c r="A1185">
        <v>1881</v>
      </c>
      <c r="B1185" t="str">
        <v>attrition</v>
      </c>
      <c r="C1185" t="str">
        <v>% ∆ Attrition</v>
      </c>
      <c r="D1185" t="str">
        <v>no</v>
      </c>
      <c r="E1185" t="str">
        <v>(Current attrition - prior-year attrition) / prior-year attrition</v>
      </c>
    </row>
    <row r="1186">
      <c r="A1186">
        <v>1881</v>
      </c>
      <c r="B1186" t="str">
        <v>member_attrition_officially_accounted_for_death_resignation_unbaptized_8yo</v>
      </c>
      <c r="C1186" t="str">
        <v>Member Attrition Officially Accounted For (Death, Resignation, Unbaptized-8yo)</v>
      </c>
      <c r="D1186" t="str">
        <v>yes</v>
      </c>
      <c r="E1186" t="str">
        <v>Membership increase - official net growth</v>
      </c>
    </row>
    <row r="1187">
      <c r="A1187">
        <v>1881</v>
      </c>
      <c r="B1187" t="str">
        <v>missionaries</v>
      </c>
      <c r="C1187" t="str">
        <v>% ∆ Missionaries</v>
      </c>
      <c r="D1187" t="str">
        <v>yes</v>
      </c>
      <c r="E1187" t="str">
        <v>(Full-time missionaries - prior-year full-time missionaries) / prior-year full-time missionaries</v>
      </c>
    </row>
    <row r="1188">
      <c r="A1188">
        <v>1881</v>
      </c>
      <c r="B1188" t="str">
        <v>of_church_on_mission</v>
      </c>
      <c r="C1188" t="str">
        <v>% of Church on Mission</v>
      </c>
      <c r="D1188" t="str">
        <v>yes</v>
      </c>
      <c r="E1188" t="str">
        <v>Full-time missionaries / official membership</v>
      </c>
    </row>
    <row r="1189">
      <c r="A1189">
        <v>1881</v>
      </c>
      <c r="B1189" t="str">
        <v>conv_missionary</v>
      </c>
      <c r="C1189" t="str">
        <v>% ∆ Conv / Missionary</v>
      </c>
      <c r="D1189" t="str">
        <v>yes</v>
      </c>
      <c r="E1189" t="str">
        <v>(Conv / Missionary - prior-year Conv / Missionary) / prior-year Conv / Missionary</v>
      </c>
    </row>
    <row r="1190">
      <c r="A1190">
        <v>1881</v>
      </c>
      <c r="B1190" t="str">
        <v>conv_missionary_ai</v>
      </c>
      <c r="C1190" t="str">
        <v>Conv / Missionary</v>
      </c>
      <c r="D1190" t="str">
        <v>yes</v>
      </c>
      <c r="E1190" t="str">
        <v>Converts / full-time missionaries</v>
      </c>
    </row>
    <row r="1191">
      <c r="A1191">
        <v>1881</v>
      </c>
      <c r="B1191" t="str">
        <v>net_membership_growth_missionary</v>
      </c>
      <c r="C1191" t="str">
        <v>Net Membership Growth / Missionary</v>
      </c>
      <c r="D1191" t="str">
        <v>yes</v>
      </c>
      <c r="E1191" t="str">
        <v>Official net growth / full-time missionaries</v>
      </c>
    </row>
    <row r="1192">
      <c r="A1192">
        <v>1881</v>
      </c>
      <c r="B1192" t="str">
        <v>gross_membership_increase_missionary</v>
      </c>
      <c r="C1192" t="str">
        <v>Gross Membership Increase / Missionary</v>
      </c>
      <c r="D1192" t="str">
        <v>yes</v>
      </c>
      <c r="E1192" t="str">
        <v>Membership increase / full-time missionaries</v>
      </c>
    </row>
    <row r="1193">
      <c r="A1193">
        <v>1881</v>
      </c>
      <c r="B1193" t="str">
        <v>stakes</v>
      </c>
      <c r="C1193" t="str">
        <v>% ∆ Stakes</v>
      </c>
      <c r="D1193" t="str">
        <v>yes</v>
      </c>
      <c r="E1193" t="str">
        <v>(Stakes - prior-year stakes) / prior-year stakes</v>
      </c>
    </row>
    <row r="1194">
      <c r="A1194">
        <v>1881</v>
      </c>
      <c r="B1194" t="str">
        <v>wards_branches</v>
      </c>
      <c r="C1194" t="str">
        <v>% ∆ Wards + Branches</v>
      </c>
      <c r="D1194" t="str">
        <v>yes</v>
      </c>
      <c r="E1194" t="str">
        <v>(Wards and branches - prior-year wards and branches) / prior-year wards and branches</v>
      </c>
    </row>
    <row r="1195">
      <c r="A1195">
        <v>1881</v>
      </c>
      <c r="B1195" t="str">
        <v>ward_branch_stake</v>
      </c>
      <c r="C1195" t="str">
        <v>Ward &amp; Branch / Stake</v>
      </c>
      <c r="D1195" t="str">
        <v>yes</v>
      </c>
      <c r="E1195" t="str">
        <v>Wards and branches / stakes</v>
      </c>
    </row>
    <row r="1196">
      <c r="A1196">
        <v>1881</v>
      </c>
      <c r="B1196" t="str">
        <v>wards_branches_stake_lost_since_1973</v>
      </c>
      <c r="C1196" t="str">
        <v>Wards + Branches / Stake lost since 1973</v>
      </c>
      <c r="D1196" t="str">
        <v>no</v>
      </c>
      <c r="E1196" t="str">
        <v>(1973 wards and branches / stakes) - (current wards and branches / stakes)</v>
      </c>
    </row>
    <row r="1197">
      <c r="A1197">
        <v>1881</v>
      </c>
      <c r="B1197" t="str">
        <v>members_ward_branch</v>
      </c>
      <c r="C1197" t="str">
        <v>Members / Ward &amp; Branch</v>
      </c>
      <c r="D1197" t="str">
        <v>yes</v>
      </c>
      <c r="E1197" t="str">
        <v>Official membership / wards and branches</v>
      </c>
    </row>
    <row r="1198">
      <c r="A1198">
        <v>1881</v>
      </c>
      <c r="B1198" t="str">
        <v>ward_branch_rolls_since_1980</v>
      </c>
      <c r="C1198" t="str">
        <v>Ward &amp; Branch Rolls ∆ since 1980</v>
      </c>
      <c r="D1198" t="str">
        <v>no</v>
      </c>
      <c r="E1198" t="str">
        <v>(Current members per ward and branch) - (1980 members per ward and branch)</v>
      </c>
    </row>
    <row r="1199">
      <c r="A1199">
        <v>1881</v>
      </c>
      <c r="B1199" t="str">
        <v>supplemental_mormon_life_expectancy</v>
      </c>
      <c r="C1199" t="str">
        <v>Mormon Life Expectancy</v>
      </c>
      <c r="D1199" t="str">
        <v>no</v>
      </c>
      <c r="E1199" t="str">
        <v>round($K$53+((A54-$A$53)*($K$63-$K$53)/($A$63-$A$53)),1)</v>
      </c>
    </row>
    <row r="1200">
      <c r="A1200">
        <v>1881</v>
      </c>
      <c r="B1200" t="str">
        <v>supplemental_children_per_woman</v>
      </c>
      <c r="C1200" t="str">
        <v>Children per Woman</v>
      </c>
      <c r="D1200" t="str">
        <v>no</v>
      </c>
      <c r="E1200" t="str">
        <v>$M$53+((A54-$A$53)*($M$63-$M$53)/($A$63-$A$53))</v>
      </c>
    </row>
    <row r="1201">
      <c r="A1201">
        <v>1881</v>
      </c>
      <c r="B1201" t="str">
        <v>supplemental_female_male_ratio</v>
      </c>
      <c r="C1201" t="str">
        <v>Female/Male Ratio</v>
      </c>
      <c r="D1201" t="str">
        <v>no</v>
      </c>
      <c r="E1201" t="str">
        <v>round($N$53+((A54-$A$53)*($N$63-$N$53)/($A$63-$A$53)),4)</v>
      </c>
    </row>
    <row r="1202">
      <c r="A1202">
        <v>1882</v>
      </c>
      <c r="B1202" t="str">
        <v>official_net_growth</v>
      </c>
      <c r="C1202" t="str">
        <v>Official Net Growth</v>
      </c>
      <c r="D1202" t="str">
        <v>yes</v>
      </c>
      <c r="E1202" t="str">
        <v>Official membership - prior-year official membership</v>
      </c>
    </row>
    <row r="1203">
      <c r="A1203">
        <v>1882</v>
      </c>
      <c r="B1203" t="str">
        <v>official_growth_rate</v>
      </c>
      <c r="C1203" t="str">
        <v>Official Growth Rate</v>
      </c>
      <c r="D1203" t="str">
        <v>yes</v>
      </c>
      <c r="E1203" t="str">
        <v>Official net growth / prior-year official membership</v>
      </c>
    </row>
    <row r="1204">
      <c r="A1204">
        <v>1882</v>
      </c>
      <c r="B1204" t="str">
        <v>yoy_net_growth</v>
      </c>
      <c r="C1204" t="str">
        <v>YoY % ∆ Net Growth</v>
      </c>
      <c r="D1204" t="str">
        <v>yes</v>
      </c>
      <c r="E1204" t="str">
        <v>(Official net growth - prior-year net growth) / prior-year net growth</v>
      </c>
    </row>
    <row r="1205">
      <c r="A1205">
        <v>1882</v>
      </c>
      <c r="B1205" t="str">
        <v>cor_baptisms</v>
      </c>
      <c r="C1205" t="str">
        <v>CoR Baptisms</v>
      </c>
      <c r="D1205" t="str">
        <v>yes</v>
      </c>
      <c r="E1205" t="str">
        <v>Children of record from 8 years prior * current CoR baptism rate</v>
      </c>
    </row>
    <row r="1206">
      <c r="A1206">
        <v>1882</v>
      </c>
      <c r="B1206" t="str">
        <v>yoy_cor</v>
      </c>
      <c r="C1206" t="str">
        <v>YoY % ∆ CoR</v>
      </c>
      <c r="D1206" t="str">
        <v>yes</v>
      </c>
      <c r="E1206" t="str">
        <v>(Children of record - prior-year children of record) / prior-year children of record</v>
      </c>
    </row>
    <row r="1207">
      <c r="A1207">
        <v>1882</v>
      </c>
      <c r="B1207" t="str">
        <v>cor_baptisms_as_of_net_growth</v>
      </c>
      <c r="C1207" t="str">
        <v>∆ CoR Baptisms as % of Net Growth</v>
      </c>
      <c r="D1207" t="str">
        <v>yes</v>
      </c>
      <c r="E1207" t="str">
        <v>Children-of-record baptisms / official net growth</v>
      </c>
    </row>
    <row r="1208">
      <c r="A1208">
        <v>1882</v>
      </c>
      <c r="B1208" t="str">
        <v>children_of_record_8_yrs_prior_baptized</v>
      </c>
      <c r="C1208" t="str">
        <v>% children of record, 8 yrs prior, baptized</v>
      </c>
      <c r="D1208" t="str">
        <v>yes</v>
      </c>
      <c r="E1208" t="str">
        <v>Prior-year CoR baptism rate - 0.0002</v>
      </c>
    </row>
    <row r="1209">
      <c r="A1209">
        <v>1882</v>
      </c>
      <c r="B1209" t="str">
        <v>percent_cor_from_8_years_prior_lost</v>
      </c>
      <c r="C1209" t="str">
        <v>Percent CoR from 8 years prior lost</v>
      </c>
      <c r="D1209" t="str">
        <v>yes</v>
      </c>
      <c r="E1209" t="str">
        <v>(CoR 8 years prior - CoR baptisms) / CoR 8 years prior</v>
      </c>
    </row>
    <row r="1210">
      <c r="A1210">
        <v>1882</v>
      </c>
      <c r="B1210" t="str">
        <v>yoy_converts</v>
      </c>
      <c r="C1210" t="str">
        <v>YoY % ∆ Converts</v>
      </c>
      <c r="D1210" t="str">
        <v>yes</v>
      </c>
      <c r="E1210" t="str">
        <v>(Converts - prior-year converts) / prior-year converts</v>
      </c>
    </row>
    <row r="1211">
      <c r="A1211">
        <v>1882</v>
      </c>
      <c r="B1211" t="str">
        <v>membership_increase</v>
      </c>
      <c r="C1211" t="str">
        <v>Membership Increase</v>
      </c>
      <c r="D1211" t="str">
        <v>yes</v>
      </c>
      <c r="E1211" t="str">
        <v>Converts + children-of-record baptisms</v>
      </c>
    </row>
    <row r="1212">
      <c r="A1212">
        <v>1882</v>
      </c>
      <c r="B1212" t="str">
        <v>attrition</v>
      </c>
      <c r="C1212" t="str">
        <v>% ∆ Attrition</v>
      </c>
      <c r="D1212" t="str">
        <v>no</v>
      </c>
      <c r="E1212" t="str">
        <v>(Current attrition - prior-year attrition) / prior-year attrition</v>
      </c>
    </row>
    <row r="1213">
      <c r="A1213">
        <v>1882</v>
      </c>
      <c r="B1213" t="str">
        <v>member_attrition_officially_accounted_for_death_resignation_unbaptized_8yo</v>
      </c>
      <c r="C1213" t="str">
        <v>Member Attrition Officially Accounted For (Death, Resignation, Unbaptized-8yo)</v>
      </c>
      <c r="D1213" t="str">
        <v>yes</v>
      </c>
      <c r="E1213" t="str">
        <v>Membership increase - official net growth</v>
      </c>
    </row>
    <row r="1214">
      <c r="A1214">
        <v>1882</v>
      </c>
      <c r="B1214" t="str">
        <v>missionaries</v>
      </c>
      <c r="C1214" t="str">
        <v>% ∆ Missionaries</v>
      </c>
      <c r="D1214" t="str">
        <v>yes</v>
      </c>
      <c r="E1214" t="str">
        <v>(Full-time missionaries - prior-year full-time missionaries) / prior-year full-time missionaries</v>
      </c>
    </row>
    <row r="1215">
      <c r="A1215">
        <v>1882</v>
      </c>
      <c r="B1215" t="str">
        <v>of_church_on_mission</v>
      </c>
      <c r="C1215" t="str">
        <v>% of Church on Mission</v>
      </c>
      <c r="D1215" t="str">
        <v>yes</v>
      </c>
      <c r="E1215" t="str">
        <v>Full-time missionaries / official membership</v>
      </c>
    </row>
    <row r="1216">
      <c r="A1216">
        <v>1882</v>
      </c>
      <c r="B1216" t="str">
        <v>conv_missionary</v>
      </c>
      <c r="C1216" t="str">
        <v>% ∆ Conv / Missionary</v>
      </c>
      <c r="D1216" t="str">
        <v>yes</v>
      </c>
      <c r="E1216" t="str">
        <v>(Conv / Missionary - prior-year Conv / Missionary) / prior-year Conv / Missionary</v>
      </c>
    </row>
    <row r="1217">
      <c r="A1217">
        <v>1882</v>
      </c>
      <c r="B1217" t="str">
        <v>conv_missionary_ai</v>
      </c>
      <c r="C1217" t="str">
        <v>Conv / Missionary</v>
      </c>
      <c r="D1217" t="str">
        <v>yes</v>
      </c>
      <c r="E1217" t="str">
        <v>Converts / full-time missionaries</v>
      </c>
    </row>
    <row r="1218">
      <c r="A1218">
        <v>1882</v>
      </c>
      <c r="B1218" t="str">
        <v>net_membership_growth_missionary</v>
      </c>
      <c r="C1218" t="str">
        <v>Net Membership Growth / Missionary</v>
      </c>
      <c r="D1218" t="str">
        <v>yes</v>
      </c>
      <c r="E1218" t="str">
        <v>Official net growth / full-time missionaries</v>
      </c>
    </row>
    <row r="1219">
      <c r="A1219">
        <v>1882</v>
      </c>
      <c r="B1219" t="str">
        <v>gross_membership_increase_missionary</v>
      </c>
      <c r="C1219" t="str">
        <v>Gross Membership Increase / Missionary</v>
      </c>
      <c r="D1219" t="str">
        <v>yes</v>
      </c>
      <c r="E1219" t="str">
        <v>Membership increase / full-time missionaries</v>
      </c>
    </row>
    <row r="1220">
      <c r="A1220">
        <v>1882</v>
      </c>
      <c r="B1220" t="str">
        <v>stakes</v>
      </c>
      <c r="C1220" t="str">
        <v>% ∆ Stakes</v>
      </c>
      <c r="D1220" t="str">
        <v>yes</v>
      </c>
      <c r="E1220" t="str">
        <v>(Stakes - prior-year stakes) / prior-year stakes</v>
      </c>
    </row>
    <row r="1221">
      <c r="A1221">
        <v>1882</v>
      </c>
      <c r="B1221" t="str">
        <v>wards_branches</v>
      </c>
      <c r="C1221" t="str">
        <v>% ∆ Wards + Branches</v>
      </c>
      <c r="D1221" t="str">
        <v>yes</v>
      </c>
      <c r="E1221" t="str">
        <v>(Wards and branches - prior-year wards and branches) / prior-year wards and branches</v>
      </c>
    </row>
    <row r="1222">
      <c r="A1222">
        <v>1882</v>
      </c>
      <c r="B1222" t="str">
        <v>ward_branch_stake</v>
      </c>
      <c r="C1222" t="str">
        <v>Ward &amp; Branch / Stake</v>
      </c>
      <c r="D1222" t="str">
        <v>yes</v>
      </c>
      <c r="E1222" t="str">
        <v>Wards and branches / stakes</v>
      </c>
    </row>
    <row r="1223">
      <c r="A1223">
        <v>1882</v>
      </c>
      <c r="B1223" t="str">
        <v>wards_branches_stake_lost_since_1973</v>
      </c>
      <c r="C1223" t="str">
        <v>Wards + Branches / Stake lost since 1973</v>
      </c>
      <c r="D1223" t="str">
        <v>no</v>
      </c>
      <c r="E1223" t="str">
        <v>(1973 wards and branches / stakes) - (current wards and branches / stakes)</v>
      </c>
    </row>
    <row r="1224">
      <c r="A1224">
        <v>1882</v>
      </c>
      <c r="B1224" t="str">
        <v>members_ward_branch</v>
      </c>
      <c r="C1224" t="str">
        <v>Members / Ward &amp; Branch</v>
      </c>
      <c r="D1224" t="str">
        <v>yes</v>
      </c>
      <c r="E1224" t="str">
        <v>Official membership / wards and branches</v>
      </c>
    </row>
    <row r="1225">
      <c r="A1225">
        <v>1882</v>
      </c>
      <c r="B1225" t="str">
        <v>ward_branch_rolls_since_1980</v>
      </c>
      <c r="C1225" t="str">
        <v>Ward &amp; Branch Rolls ∆ since 1980</v>
      </c>
      <c r="D1225" t="str">
        <v>no</v>
      </c>
      <c r="E1225" t="str">
        <v>(Current members per ward and branch) - (1980 members per ward and branch)</v>
      </c>
    </row>
    <row r="1226">
      <c r="A1226">
        <v>1883</v>
      </c>
      <c r="B1226" t="str">
        <v>official_net_growth</v>
      </c>
      <c r="C1226" t="str">
        <v>Official Net Growth</v>
      </c>
      <c r="D1226" t="str">
        <v>yes</v>
      </c>
      <c r="E1226" t="str">
        <v>Official membership - prior-year official membership</v>
      </c>
    </row>
    <row r="1227">
      <c r="A1227">
        <v>1883</v>
      </c>
      <c r="B1227" t="str">
        <v>official_growth_rate</v>
      </c>
      <c r="C1227" t="str">
        <v>Official Growth Rate</v>
      </c>
      <c r="D1227" t="str">
        <v>yes</v>
      </c>
      <c r="E1227" t="str">
        <v>Official net growth / prior-year official membership</v>
      </c>
    </row>
    <row r="1228">
      <c r="A1228">
        <v>1883</v>
      </c>
      <c r="B1228" t="str">
        <v>yoy_net_growth</v>
      </c>
      <c r="C1228" t="str">
        <v>YoY % ∆ Net Growth</v>
      </c>
      <c r="D1228" t="str">
        <v>yes</v>
      </c>
      <c r="E1228" t="str">
        <v>(Official net growth - prior-year net growth) / prior-year net growth</v>
      </c>
    </row>
    <row r="1229">
      <c r="A1229">
        <v>1883</v>
      </c>
      <c r="B1229" t="str">
        <v>cor_baptisms</v>
      </c>
      <c r="C1229" t="str">
        <v>CoR Baptisms</v>
      </c>
      <c r="D1229" t="str">
        <v>yes</v>
      </c>
      <c r="E1229" t="str">
        <v>Children of record from 8 years prior * current CoR baptism rate</v>
      </c>
    </row>
    <row r="1230">
      <c r="A1230">
        <v>1883</v>
      </c>
      <c r="B1230" t="str">
        <v>yoy_cor</v>
      </c>
      <c r="C1230" t="str">
        <v>YoY % ∆ CoR</v>
      </c>
      <c r="D1230" t="str">
        <v>yes</v>
      </c>
      <c r="E1230" t="str">
        <v>(Children of record - prior-year children of record) / prior-year children of record</v>
      </c>
    </row>
    <row r="1231">
      <c r="A1231">
        <v>1883</v>
      </c>
      <c r="B1231" t="str">
        <v>cor_baptisms_as_of_net_growth</v>
      </c>
      <c r="C1231" t="str">
        <v>∆ CoR Baptisms as % of Net Growth</v>
      </c>
      <c r="D1231" t="str">
        <v>yes</v>
      </c>
      <c r="E1231" t="str">
        <v>Children-of-record baptisms / official net growth</v>
      </c>
    </row>
    <row r="1232">
      <c r="A1232">
        <v>1883</v>
      </c>
      <c r="B1232" t="str">
        <v>children_of_record_8_yrs_prior_baptized</v>
      </c>
      <c r="C1232" t="str">
        <v>% children of record, 8 yrs prior, baptized</v>
      </c>
      <c r="D1232" t="str">
        <v>yes</v>
      </c>
      <c r="E1232" t="str">
        <v>Prior-year CoR baptism rate - 0.0002</v>
      </c>
    </row>
    <row r="1233">
      <c r="A1233">
        <v>1883</v>
      </c>
      <c r="B1233" t="str">
        <v>percent_cor_from_8_years_prior_lost</v>
      </c>
      <c r="C1233" t="str">
        <v>Percent CoR from 8 years prior lost</v>
      </c>
      <c r="D1233" t="str">
        <v>yes</v>
      </c>
      <c r="E1233" t="str">
        <v>(CoR 8 years prior - CoR baptisms) / CoR 8 years prior</v>
      </c>
    </row>
    <row r="1234">
      <c r="A1234">
        <v>1883</v>
      </c>
      <c r="B1234" t="str">
        <v>yoy_converts</v>
      </c>
      <c r="C1234" t="str">
        <v>YoY % ∆ Converts</v>
      </c>
      <c r="D1234" t="str">
        <v>yes</v>
      </c>
      <c r="E1234" t="str">
        <v>(Converts - prior-year converts) / prior-year converts</v>
      </c>
    </row>
    <row r="1235">
      <c r="A1235">
        <v>1883</v>
      </c>
      <c r="B1235" t="str">
        <v>membership_increase</v>
      </c>
      <c r="C1235" t="str">
        <v>Membership Increase</v>
      </c>
      <c r="D1235" t="str">
        <v>yes</v>
      </c>
      <c r="E1235" t="str">
        <v>Converts + children-of-record baptisms</v>
      </c>
    </row>
    <row r="1236">
      <c r="A1236">
        <v>1883</v>
      </c>
      <c r="B1236" t="str">
        <v>attrition</v>
      </c>
      <c r="C1236" t="str">
        <v>% ∆ Attrition</v>
      </c>
      <c r="D1236" t="str">
        <v>no</v>
      </c>
      <c r="E1236" t="str">
        <v>(Current attrition - prior-year attrition) / prior-year attrition</v>
      </c>
    </row>
    <row r="1237">
      <c r="A1237">
        <v>1883</v>
      </c>
      <c r="B1237" t="str">
        <v>member_attrition_officially_accounted_for_death_resignation_unbaptized_8yo</v>
      </c>
      <c r="C1237" t="str">
        <v>Member Attrition Officially Accounted For (Death, Resignation, Unbaptized-8yo)</v>
      </c>
      <c r="D1237" t="str">
        <v>yes</v>
      </c>
      <c r="E1237" t="str">
        <v>Membership increase - official net growth</v>
      </c>
    </row>
    <row r="1238">
      <c r="A1238">
        <v>1883</v>
      </c>
      <c r="B1238" t="str">
        <v>missionaries</v>
      </c>
      <c r="C1238" t="str">
        <v>% ∆ Missionaries</v>
      </c>
      <c r="D1238" t="str">
        <v>yes</v>
      </c>
      <c r="E1238" t="str">
        <v>(Full-time missionaries - prior-year full-time missionaries) / prior-year full-time missionaries</v>
      </c>
    </row>
    <row r="1239">
      <c r="A1239">
        <v>1883</v>
      </c>
      <c r="B1239" t="str">
        <v>of_church_on_mission</v>
      </c>
      <c r="C1239" t="str">
        <v>% of Church on Mission</v>
      </c>
      <c r="D1239" t="str">
        <v>yes</v>
      </c>
      <c r="E1239" t="str">
        <v>Full-time missionaries / official membership</v>
      </c>
    </row>
    <row r="1240">
      <c r="A1240">
        <v>1883</v>
      </c>
      <c r="B1240" t="str">
        <v>conv_missionary</v>
      </c>
      <c r="C1240" t="str">
        <v>% ∆ Conv / Missionary</v>
      </c>
      <c r="D1240" t="str">
        <v>yes</v>
      </c>
      <c r="E1240" t="str">
        <v>(Conv / Missionary - prior-year Conv / Missionary) / prior-year Conv / Missionary</v>
      </c>
    </row>
    <row r="1241">
      <c r="A1241">
        <v>1883</v>
      </c>
      <c r="B1241" t="str">
        <v>conv_missionary_ai</v>
      </c>
      <c r="C1241" t="str">
        <v>Conv / Missionary</v>
      </c>
      <c r="D1241" t="str">
        <v>yes</v>
      </c>
      <c r="E1241" t="str">
        <v>Converts / full-time missionaries</v>
      </c>
    </row>
    <row r="1242">
      <c r="A1242">
        <v>1883</v>
      </c>
      <c r="B1242" t="str">
        <v>net_membership_growth_missionary</v>
      </c>
      <c r="C1242" t="str">
        <v>Net Membership Growth / Missionary</v>
      </c>
      <c r="D1242" t="str">
        <v>yes</v>
      </c>
      <c r="E1242" t="str">
        <v>Official net growth / full-time missionaries</v>
      </c>
    </row>
    <row r="1243">
      <c r="A1243">
        <v>1883</v>
      </c>
      <c r="B1243" t="str">
        <v>gross_membership_increase_missionary</v>
      </c>
      <c r="C1243" t="str">
        <v>Gross Membership Increase / Missionary</v>
      </c>
      <c r="D1243" t="str">
        <v>yes</v>
      </c>
      <c r="E1243" t="str">
        <v>Membership increase / full-time missionaries</v>
      </c>
    </row>
    <row r="1244">
      <c r="A1244">
        <v>1883</v>
      </c>
      <c r="B1244" t="str">
        <v>stakes</v>
      </c>
      <c r="C1244" t="str">
        <v>% ∆ Stakes</v>
      </c>
      <c r="D1244" t="str">
        <v>yes</v>
      </c>
      <c r="E1244" t="str">
        <v>(Stakes - prior-year stakes) / prior-year stakes</v>
      </c>
    </row>
    <row r="1245">
      <c r="A1245">
        <v>1883</v>
      </c>
      <c r="B1245" t="str">
        <v>wards_branches</v>
      </c>
      <c r="C1245" t="str">
        <v>% ∆ Wards + Branches</v>
      </c>
      <c r="D1245" t="str">
        <v>yes</v>
      </c>
      <c r="E1245" t="str">
        <v>(Wards and branches - prior-year wards and branches) / prior-year wards and branches</v>
      </c>
    </row>
    <row r="1246">
      <c r="A1246">
        <v>1883</v>
      </c>
      <c r="B1246" t="str">
        <v>ward_branch_stake</v>
      </c>
      <c r="C1246" t="str">
        <v>Ward &amp; Branch / Stake</v>
      </c>
      <c r="D1246" t="str">
        <v>yes</v>
      </c>
      <c r="E1246" t="str">
        <v>Wards and branches / stakes</v>
      </c>
    </row>
    <row r="1247">
      <c r="A1247">
        <v>1883</v>
      </c>
      <c r="B1247" t="str">
        <v>wards_branches_stake_lost_since_1973</v>
      </c>
      <c r="C1247" t="str">
        <v>Wards + Branches / Stake lost since 1973</v>
      </c>
      <c r="D1247" t="str">
        <v>no</v>
      </c>
      <c r="E1247" t="str">
        <v>(1973 wards and branches / stakes) - (current wards and branches / stakes)</v>
      </c>
    </row>
    <row r="1248">
      <c r="A1248">
        <v>1883</v>
      </c>
      <c r="B1248" t="str">
        <v>members_ward_branch</v>
      </c>
      <c r="C1248" t="str">
        <v>Members / Ward &amp; Branch</v>
      </c>
      <c r="D1248" t="str">
        <v>yes</v>
      </c>
      <c r="E1248" t="str">
        <v>Official membership / wards and branches</v>
      </c>
    </row>
    <row r="1249">
      <c r="A1249">
        <v>1883</v>
      </c>
      <c r="B1249" t="str">
        <v>ward_branch_rolls_since_1980</v>
      </c>
      <c r="C1249" t="str">
        <v>Ward &amp; Branch Rolls ∆ since 1980</v>
      </c>
      <c r="D1249" t="str">
        <v>no</v>
      </c>
      <c r="E1249" t="str">
        <v>(Current members per ward and branch) - (1980 members per ward and branch)</v>
      </c>
    </row>
    <row r="1250">
      <c r="A1250">
        <v>1884</v>
      </c>
      <c r="B1250" t="str">
        <v>official_net_growth</v>
      </c>
      <c r="C1250" t="str">
        <v>Official Net Growth</v>
      </c>
      <c r="D1250" t="str">
        <v>yes</v>
      </c>
      <c r="E1250" t="str">
        <v>Official membership - prior-year official membership</v>
      </c>
    </row>
    <row r="1251">
      <c r="A1251">
        <v>1884</v>
      </c>
      <c r="B1251" t="str">
        <v>official_growth_rate</v>
      </c>
      <c r="C1251" t="str">
        <v>Official Growth Rate</v>
      </c>
      <c r="D1251" t="str">
        <v>yes</v>
      </c>
      <c r="E1251" t="str">
        <v>Official net growth / prior-year official membership</v>
      </c>
    </row>
    <row r="1252">
      <c r="A1252">
        <v>1884</v>
      </c>
      <c r="B1252" t="str">
        <v>yoy_net_growth</v>
      </c>
      <c r="C1252" t="str">
        <v>YoY % ∆ Net Growth</v>
      </c>
      <c r="D1252" t="str">
        <v>yes</v>
      </c>
      <c r="E1252" t="str">
        <v>(Official net growth - prior-year net growth) / prior-year net growth</v>
      </c>
    </row>
    <row r="1253">
      <c r="A1253">
        <v>1884</v>
      </c>
      <c r="B1253" t="str">
        <v>cor_baptisms</v>
      </c>
      <c r="C1253" t="str">
        <v>CoR Baptisms</v>
      </c>
      <c r="D1253" t="str">
        <v>yes</v>
      </c>
      <c r="E1253" t="str">
        <v>Children of record from 8 years prior * current CoR baptism rate</v>
      </c>
    </row>
    <row r="1254">
      <c r="A1254">
        <v>1884</v>
      </c>
      <c r="B1254" t="str">
        <v>yoy_cor</v>
      </c>
      <c r="C1254" t="str">
        <v>YoY % ∆ CoR</v>
      </c>
      <c r="D1254" t="str">
        <v>yes</v>
      </c>
      <c r="E1254" t="str">
        <v>(Children of record - prior-year children of record) / prior-year children of record</v>
      </c>
    </row>
    <row r="1255">
      <c r="A1255">
        <v>1884</v>
      </c>
      <c r="B1255" t="str">
        <v>cor_baptisms_as_of_net_growth</v>
      </c>
      <c r="C1255" t="str">
        <v>∆ CoR Baptisms as % of Net Growth</v>
      </c>
      <c r="D1255" t="str">
        <v>yes</v>
      </c>
      <c r="E1255" t="str">
        <v>Children-of-record baptisms / official net growth</v>
      </c>
    </row>
    <row r="1256">
      <c r="A1256">
        <v>1884</v>
      </c>
      <c r="B1256" t="str">
        <v>children_of_record_8_yrs_prior_baptized</v>
      </c>
      <c r="C1256" t="str">
        <v>% children of record, 8 yrs prior, baptized</v>
      </c>
      <c r="D1256" t="str">
        <v>yes</v>
      </c>
      <c r="E1256" t="str">
        <v>Prior-year CoR baptism rate - 0.0002</v>
      </c>
    </row>
    <row r="1257">
      <c r="A1257">
        <v>1884</v>
      </c>
      <c r="B1257" t="str">
        <v>percent_cor_from_8_years_prior_lost</v>
      </c>
      <c r="C1257" t="str">
        <v>Percent CoR from 8 years prior lost</v>
      </c>
      <c r="D1257" t="str">
        <v>yes</v>
      </c>
      <c r="E1257" t="str">
        <v>(CoR 8 years prior - CoR baptisms) / CoR 8 years prior</v>
      </c>
    </row>
    <row r="1258">
      <c r="A1258">
        <v>1884</v>
      </c>
      <c r="B1258" t="str">
        <v>yoy_converts</v>
      </c>
      <c r="C1258" t="str">
        <v>YoY % ∆ Converts</v>
      </c>
      <c r="D1258" t="str">
        <v>yes</v>
      </c>
      <c r="E1258" t="str">
        <v>(Converts - prior-year converts) / prior-year converts</v>
      </c>
    </row>
    <row r="1259">
      <c r="A1259">
        <v>1884</v>
      </c>
      <c r="B1259" t="str">
        <v>membership_increase</v>
      </c>
      <c r="C1259" t="str">
        <v>Membership Increase</v>
      </c>
      <c r="D1259" t="str">
        <v>yes</v>
      </c>
      <c r="E1259" t="str">
        <v>Converts + children-of-record baptisms</v>
      </c>
    </row>
    <row r="1260">
      <c r="A1260">
        <v>1884</v>
      </c>
      <c r="B1260" t="str">
        <v>attrition</v>
      </c>
      <c r="C1260" t="str">
        <v>% ∆ Attrition</v>
      </c>
      <c r="D1260" t="str">
        <v>no</v>
      </c>
      <c r="E1260" t="str">
        <v>(Current attrition - prior-year attrition) / prior-year attrition</v>
      </c>
    </row>
    <row r="1261">
      <c r="A1261">
        <v>1884</v>
      </c>
      <c r="B1261" t="str">
        <v>member_attrition_officially_accounted_for_death_resignation_unbaptized_8yo</v>
      </c>
      <c r="C1261" t="str">
        <v>Member Attrition Officially Accounted For (Death, Resignation, Unbaptized-8yo)</v>
      </c>
      <c r="D1261" t="str">
        <v>yes</v>
      </c>
      <c r="E1261" t="str">
        <v>Membership increase - official net growth</v>
      </c>
    </row>
    <row r="1262">
      <c r="A1262">
        <v>1884</v>
      </c>
      <c r="B1262" t="str">
        <v>missionaries</v>
      </c>
      <c r="C1262" t="str">
        <v>% ∆ Missionaries</v>
      </c>
      <c r="D1262" t="str">
        <v>yes</v>
      </c>
      <c r="E1262" t="str">
        <v>(Full-time missionaries - prior-year full-time missionaries) / prior-year full-time missionaries</v>
      </c>
    </row>
    <row r="1263">
      <c r="A1263">
        <v>1884</v>
      </c>
      <c r="B1263" t="str">
        <v>of_church_on_mission</v>
      </c>
      <c r="C1263" t="str">
        <v>% of Church on Mission</v>
      </c>
      <c r="D1263" t="str">
        <v>yes</v>
      </c>
      <c r="E1263" t="str">
        <v>Full-time missionaries / official membership</v>
      </c>
    </row>
    <row r="1264">
      <c r="A1264">
        <v>1884</v>
      </c>
      <c r="B1264" t="str">
        <v>conv_missionary</v>
      </c>
      <c r="C1264" t="str">
        <v>% ∆ Conv / Missionary</v>
      </c>
      <c r="D1264" t="str">
        <v>yes</v>
      </c>
      <c r="E1264" t="str">
        <v>(Conv / Missionary - prior-year Conv / Missionary) / prior-year Conv / Missionary</v>
      </c>
    </row>
    <row r="1265">
      <c r="A1265">
        <v>1884</v>
      </c>
      <c r="B1265" t="str">
        <v>conv_missionary_ai</v>
      </c>
      <c r="C1265" t="str">
        <v>Conv / Missionary</v>
      </c>
      <c r="D1265" t="str">
        <v>yes</v>
      </c>
      <c r="E1265" t="str">
        <v>Converts / full-time missionaries</v>
      </c>
    </row>
    <row r="1266">
      <c r="A1266">
        <v>1884</v>
      </c>
      <c r="B1266" t="str">
        <v>net_membership_growth_missionary</v>
      </c>
      <c r="C1266" t="str">
        <v>Net Membership Growth / Missionary</v>
      </c>
      <c r="D1266" t="str">
        <v>yes</v>
      </c>
      <c r="E1266" t="str">
        <v>Official net growth / full-time missionaries</v>
      </c>
    </row>
    <row r="1267">
      <c r="A1267">
        <v>1884</v>
      </c>
      <c r="B1267" t="str">
        <v>gross_membership_increase_missionary</v>
      </c>
      <c r="C1267" t="str">
        <v>Gross Membership Increase / Missionary</v>
      </c>
      <c r="D1267" t="str">
        <v>yes</v>
      </c>
      <c r="E1267" t="str">
        <v>Membership increase / full-time missionaries</v>
      </c>
    </row>
    <row r="1268">
      <c r="A1268">
        <v>1884</v>
      </c>
      <c r="B1268" t="str">
        <v>stakes</v>
      </c>
      <c r="C1268" t="str">
        <v>% ∆ Stakes</v>
      </c>
      <c r="D1268" t="str">
        <v>yes</v>
      </c>
      <c r="E1268" t="str">
        <v>(Stakes - prior-year stakes) / prior-year stakes</v>
      </c>
    </row>
    <row r="1269">
      <c r="A1269">
        <v>1884</v>
      </c>
      <c r="B1269" t="str">
        <v>wards_branches</v>
      </c>
      <c r="C1269" t="str">
        <v>% ∆ Wards + Branches</v>
      </c>
      <c r="D1269" t="str">
        <v>yes</v>
      </c>
      <c r="E1269" t="str">
        <v>(Wards and branches - prior-year wards and branches) / prior-year wards and branches</v>
      </c>
    </row>
    <row r="1270">
      <c r="A1270">
        <v>1884</v>
      </c>
      <c r="B1270" t="str">
        <v>ward_branch_stake</v>
      </c>
      <c r="C1270" t="str">
        <v>Ward &amp; Branch / Stake</v>
      </c>
      <c r="D1270" t="str">
        <v>yes</v>
      </c>
      <c r="E1270" t="str">
        <v>Wards and branches / stakes</v>
      </c>
    </row>
    <row r="1271">
      <c r="A1271">
        <v>1884</v>
      </c>
      <c r="B1271" t="str">
        <v>wards_branches_stake_lost_since_1973</v>
      </c>
      <c r="C1271" t="str">
        <v>Wards + Branches / Stake lost since 1973</v>
      </c>
      <c r="D1271" t="str">
        <v>no</v>
      </c>
      <c r="E1271" t="str">
        <v>(1973 wards and branches / stakes) - (current wards and branches / stakes)</v>
      </c>
    </row>
    <row r="1272">
      <c r="A1272">
        <v>1884</v>
      </c>
      <c r="B1272" t="str">
        <v>members_ward_branch</v>
      </c>
      <c r="C1272" t="str">
        <v>Members / Ward &amp; Branch</v>
      </c>
      <c r="D1272" t="str">
        <v>yes</v>
      </c>
      <c r="E1272" t="str">
        <v>Official membership / wards and branches</v>
      </c>
    </row>
    <row r="1273">
      <c r="A1273">
        <v>1884</v>
      </c>
      <c r="B1273" t="str">
        <v>ward_branch_rolls_since_1980</v>
      </c>
      <c r="C1273" t="str">
        <v>Ward &amp; Branch Rolls ∆ since 1980</v>
      </c>
      <c r="D1273" t="str">
        <v>no</v>
      </c>
      <c r="E1273" t="str">
        <v>(Current members per ward and branch) - (1980 members per ward and branch)</v>
      </c>
    </row>
    <row r="1274">
      <c r="A1274">
        <v>1885</v>
      </c>
      <c r="B1274" t="str">
        <v>official_net_growth</v>
      </c>
      <c r="C1274" t="str">
        <v>Official Net Growth</v>
      </c>
      <c r="D1274" t="str">
        <v>yes</v>
      </c>
      <c r="E1274" t="str">
        <v>Official membership - prior-year official membership</v>
      </c>
    </row>
    <row r="1275">
      <c r="A1275">
        <v>1885</v>
      </c>
      <c r="B1275" t="str">
        <v>official_growth_rate</v>
      </c>
      <c r="C1275" t="str">
        <v>Official Growth Rate</v>
      </c>
      <c r="D1275" t="str">
        <v>yes</v>
      </c>
      <c r="E1275" t="str">
        <v>Official net growth / prior-year official membership</v>
      </c>
    </row>
    <row r="1276">
      <c r="A1276">
        <v>1885</v>
      </c>
      <c r="B1276" t="str">
        <v>yoy_net_growth</v>
      </c>
      <c r="C1276" t="str">
        <v>YoY % ∆ Net Growth</v>
      </c>
      <c r="D1276" t="str">
        <v>yes</v>
      </c>
      <c r="E1276" t="str">
        <v>(Official net growth - prior-year net growth) / prior-year net growth</v>
      </c>
    </row>
    <row r="1277">
      <c r="A1277">
        <v>1885</v>
      </c>
      <c r="B1277" t="str">
        <v>cor_baptisms</v>
      </c>
      <c r="C1277" t="str">
        <v>CoR Baptisms</v>
      </c>
      <c r="D1277" t="str">
        <v>yes</v>
      </c>
      <c r="E1277" t="str">
        <v>Children of record from 8 years prior * current CoR baptism rate</v>
      </c>
    </row>
    <row r="1278">
      <c r="A1278">
        <v>1885</v>
      </c>
      <c r="B1278" t="str">
        <v>yoy_cor</v>
      </c>
      <c r="C1278" t="str">
        <v>YoY % ∆ CoR</v>
      </c>
      <c r="D1278" t="str">
        <v>yes</v>
      </c>
      <c r="E1278" t="str">
        <v>(Children of record - prior-year children of record) / prior-year children of record</v>
      </c>
    </row>
    <row r="1279">
      <c r="A1279">
        <v>1885</v>
      </c>
      <c r="B1279" t="str">
        <v>cor_baptisms_as_of_net_growth</v>
      </c>
      <c r="C1279" t="str">
        <v>∆ CoR Baptisms as % of Net Growth</v>
      </c>
      <c r="D1279" t="str">
        <v>yes</v>
      </c>
      <c r="E1279" t="str">
        <v>Children-of-record baptisms / official net growth</v>
      </c>
    </row>
    <row r="1280">
      <c r="A1280">
        <v>1885</v>
      </c>
      <c r="B1280" t="str">
        <v>children_of_record_8_yrs_prior_baptized</v>
      </c>
      <c r="C1280" t="str">
        <v>% children of record, 8 yrs prior, baptized</v>
      </c>
      <c r="D1280" t="str">
        <v>yes</v>
      </c>
      <c r="E1280" t="str">
        <v>Prior-year CoR baptism rate - 0.0002</v>
      </c>
    </row>
    <row r="1281">
      <c r="A1281">
        <v>1885</v>
      </c>
      <c r="B1281" t="str">
        <v>percent_cor_from_8_years_prior_lost</v>
      </c>
      <c r="C1281" t="str">
        <v>Percent CoR from 8 years prior lost</v>
      </c>
      <c r="D1281" t="str">
        <v>yes</v>
      </c>
      <c r="E1281" t="str">
        <v>(CoR 8 years prior - CoR baptisms) / CoR 8 years prior</v>
      </c>
    </row>
    <row r="1282">
      <c r="A1282">
        <v>1885</v>
      </c>
      <c r="B1282" t="str">
        <v>yoy_converts</v>
      </c>
      <c r="C1282" t="str">
        <v>YoY % ∆ Converts</v>
      </c>
      <c r="D1282" t="str">
        <v>yes</v>
      </c>
      <c r="E1282" t="str">
        <v>(Converts - prior-year converts) / prior-year converts</v>
      </c>
    </row>
    <row r="1283">
      <c r="A1283">
        <v>1885</v>
      </c>
      <c r="B1283" t="str">
        <v>membership_increase</v>
      </c>
      <c r="C1283" t="str">
        <v>Membership Increase</v>
      </c>
      <c r="D1283" t="str">
        <v>yes</v>
      </c>
      <c r="E1283" t="str">
        <v>Converts + children-of-record baptisms</v>
      </c>
    </row>
    <row r="1284">
      <c r="A1284">
        <v>1885</v>
      </c>
      <c r="B1284" t="str">
        <v>attrition</v>
      </c>
      <c r="C1284" t="str">
        <v>% ∆ Attrition</v>
      </c>
      <c r="D1284" t="str">
        <v>no</v>
      </c>
      <c r="E1284" t="str">
        <v>(Current attrition - prior-year attrition) / prior-year attrition</v>
      </c>
    </row>
    <row r="1285">
      <c r="A1285">
        <v>1885</v>
      </c>
      <c r="B1285" t="str">
        <v>member_attrition_officially_accounted_for_death_resignation_unbaptized_8yo</v>
      </c>
      <c r="C1285" t="str">
        <v>Member Attrition Officially Accounted For (Death, Resignation, Unbaptized-8yo)</v>
      </c>
      <c r="D1285" t="str">
        <v>yes</v>
      </c>
      <c r="E1285" t="str">
        <v>Membership increase - official net growth</v>
      </c>
    </row>
    <row r="1286">
      <c r="A1286">
        <v>1885</v>
      </c>
      <c r="B1286" t="str">
        <v>missionaries</v>
      </c>
      <c r="C1286" t="str">
        <v>% ∆ Missionaries</v>
      </c>
      <c r="D1286" t="str">
        <v>yes</v>
      </c>
      <c r="E1286" t="str">
        <v>(Full-time missionaries - prior-year full-time missionaries) / prior-year full-time missionaries</v>
      </c>
    </row>
    <row r="1287">
      <c r="A1287">
        <v>1885</v>
      </c>
      <c r="B1287" t="str">
        <v>of_church_on_mission</v>
      </c>
      <c r="C1287" t="str">
        <v>% of Church on Mission</v>
      </c>
      <c r="D1287" t="str">
        <v>yes</v>
      </c>
      <c r="E1287" t="str">
        <v>Full-time missionaries / official membership</v>
      </c>
    </row>
    <row r="1288">
      <c r="A1288">
        <v>1885</v>
      </c>
      <c r="B1288" t="str">
        <v>conv_missionary</v>
      </c>
      <c r="C1288" t="str">
        <v>% ∆ Conv / Missionary</v>
      </c>
      <c r="D1288" t="str">
        <v>yes</v>
      </c>
      <c r="E1288" t="str">
        <v>(Conv / Missionary - prior-year Conv / Missionary) / prior-year Conv / Missionary</v>
      </c>
    </row>
    <row r="1289">
      <c r="A1289">
        <v>1885</v>
      </c>
      <c r="B1289" t="str">
        <v>conv_missionary_ai</v>
      </c>
      <c r="C1289" t="str">
        <v>Conv / Missionary</v>
      </c>
      <c r="D1289" t="str">
        <v>yes</v>
      </c>
      <c r="E1289" t="str">
        <v>Converts / full-time missionaries</v>
      </c>
    </row>
    <row r="1290">
      <c r="A1290">
        <v>1885</v>
      </c>
      <c r="B1290" t="str">
        <v>net_membership_growth_missionary</v>
      </c>
      <c r="C1290" t="str">
        <v>Net Membership Growth / Missionary</v>
      </c>
      <c r="D1290" t="str">
        <v>yes</v>
      </c>
      <c r="E1290" t="str">
        <v>Official net growth / full-time missionaries</v>
      </c>
    </row>
    <row r="1291">
      <c r="A1291">
        <v>1885</v>
      </c>
      <c r="B1291" t="str">
        <v>gross_membership_increase_missionary</v>
      </c>
      <c r="C1291" t="str">
        <v>Gross Membership Increase / Missionary</v>
      </c>
      <c r="D1291" t="str">
        <v>yes</v>
      </c>
      <c r="E1291" t="str">
        <v>Membership increase / full-time missionaries</v>
      </c>
    </row>
    <row r="1292">
      <c r="A1292">
        <v>1885</v>
      </c>
      <c r="B1292" t="str">
        <v>stakes</v>
      </c>
      <c r="C1292" t="str">
        <v>% ∆ Stakes</v>
      </c>
      <c r="D1292" t="str">
        <v>yes</v>
      </c>
      <c r="E1292" t="str">
        <v>(Stakes - prior-year stakes) / prior-year stakes</v>
      </c>
    </row>
    <row r="1293">
      <c r="A1293">
        <v>1885</v>
      </c>
      <c r="B1293" t="str">
        <v>wards_branches</v>
      </c>
      <c r="C1293" t="str">
        <v>% ∆ Wards + Branches</v>
      </c>
      <c r="D1293" t="str">
        <v>yes</v>
      </c>
      <c r="E1293" t="str">
        <v>(Wards and branches - prior-year wards and branches) / prior-year wards and branches</v>
      </c>
    </row>
    <row r="1294">
      <c r="A1294">
        <v>1885</v>
      </c>
      <c r="B1294" t="str">
        <v>ward_branch_stake</v>
      </c>
      <c r="C1294" t="str">
        <v>Ward &amp; Branch / Stake</v>
      </c>
      <c r="D1294" t="str">
        <v>yes</v>
      </c>
      <c r="E1294" t="str">
        <v>Wards and branches / stakes</v>
      </c>
    </row>
    <row r="1295">
      <c r="A1295">
        <v>1885</v>
      </c>
      <c r="B1295" t="str">
        <v>wards_branches_stake_lost_since_1973</v>
      </c>
      <c r="C1295" t="str">
        <v>Wards + Branches / Stake lost since 1973</v>
      </c>
      <c r="D1295" t="str">
        <v>no</v>
      </c>
      <c r="E1295" t="str">
        <v>(1973 wards and branches / stakes) - (current wards and branches / stakes)</v>
      </c>
    </row>
    <row r="1296">
      <c r="A1296">
        <v>1885</v>
      </c>
      <c r="B1296" t="str">
        <v>members_ward_branch</v>
      </c>
      <c r="C1296" t="str">
        <v>Members / Ward &amp; Branch</v>
      </c>
      <c r="D1296" t="str">
        <v>yes</v>
      </c>
      <c r="E1296" t="str">
        <v>Official membership / wards and branches</v>
      </c>
    </row>
    <row r="1297">
      <c r="A1297">
        <v>1885</v>
      </c>
      <c r="B1297" t="str">
        <v>ward_branch_rolls_since_1980</v>
      </c>
      <c r="C1297" t="str">
        <v>Ward &amp; Branch Rolls ∆ since 1980</v>
      </c>
      <c r="D1297" t="str">
        <v>no</v>
      </c>
      <c r="E1297" t="str">
        <v>(Current members per ward and branch) - (1980 members per ward and branch)</v>
      </c>
    </row>
    <row r="1298">
      <c r="A1298">
        <v>1885</v>
      </c>
      <c r="B1298" t="str">
        <v>supplemental_inactives_who_reach_age_110</v>
      </c>
      <c r="C1298" t="str">
        <v>Inactives who reach Age 110</v>
      </c>
      <c r="D1298" t="str">
        <v>no</v>
      </c>
      <c r="E1298" t="str">
        <v>((SUM($E$2:E3)*(100-AW58)/((A3-1829)*100)))*(SUM(C4:C57)+SUM(E4:E57))/((SUM(C4:C57)+sum(E4:E57))+SUM(BG4:BG57))</v>
      </c>
    </row>
    <row r="1299">
      <c r="A1299">
        <v>1886</v>
      </c>
      <c r="B1299" t="str">
        <v>official_net_growth</v>
      </c>
      <c r="C1299" t="str">
        <v>Official Net Growth</v>
      </c>
      <c r="D1299" t="str">
        <v>yes</v>
      </c>
      <c r="E1299" t="str">
        <v>Official membership - prior-year official membership</v>
      </c>
    </row>
    <row r="1300">
      <c r="A1300">
        <v>1886</v>
      </c>
      <c r="B1300" t="str">
        <v>official_growth_rate</v>
      </c>
      <c r="C1300" t="str">
        <v>Official Growth Rate</v>
      </c>
      <c r="D1300" t="str">
        <v>yes</v>
      </c>
      <c r="E1300" t="str">
        <v>Official net growth / prior-year official membership</v>
      </c>
    </row>
    <row r="1301">
      <c r="A1301">
        <v>1886</v>
      </c>
      <c r="B1301" t="str">
        <v>yoy_net_growth</v>
      </c>
      <c r="C1301" t="str">
        <v>YoY % ∆ Net Growth</v>
      </c>
      <c r="D1301" t="str">
        <v>yes</v>
      </c>
      <c r="E1301" t="str">
        <v>(Official net growth - prior-year net growth) / prior-year net growth</v>
      </c>
    </row>
    <row r="1302">
      <c r="A1302">
        <v>1886</v>
      </c>
      <c r="B1302" t="str">
        <v>cor_baptisms</v>
      </c>
      <c r="C1302" t="str">
        <v>CoR Baptisms</v>
      </c>
      <c r="D1302" t="str">
        <v>yes</v>
      </c>
      <c r="E1302" t="str">
        <v>Children of record from 8 years prior * current CoR baptism rate</v>
      </c>
    </row>
    <row r="1303">
      <c r="A1303">
        <v>1886</v>
      </c>
      <c r="B1303" t="str">
        <v>yoy_cor</v>
      </c>
      <c r="C1303" t="str">
        <v>YoY % ∆ CoR</v>
      </c>
      <c r="D1303" t="str">
        <v>yes</v>
      </c>
      <c r="E1303" t="str">
        <v>(Children of record - prior-year children of record) / prior-year children of record</v>
      </c>
    </row>
    <row r="1304">
      <c r="A1304">
        <v>1886</v>
      </c>
      <c r="B1304" t="str">
        <v>cor_baptisms_as_of_net_growth</v>
      </c>
      <c r="C1304" t="str">
        <v>∆ CoR Baptisms as % of Net Growth</v>
      </c>
      <c r="D1304" t="str">
        <v>yes</v>
      </c>
      <c r="E1304" t="str">
        <v>Children-of-record baptisms / official net growth</v>
      </c>
    </row>
    <row r="1305">
      <c r="A1305">
        <v>1886</v>
      </c>
      <c r="B1305" t="str">
        <v>children_of_record_8_yrs_prior_baptized</v>
      </c>
      <c r="C1305" t="str">
        <v>% children of record, 8 yrs prior, baptized</v>
      </c>
      <c r="D1305" t="str">
        <v>yes</v>
      </c>
      <c r="E1305" t="str">
        <v>Prior-year CoR baptism rate - 0.0002</v>
      </c>
    </row>
    <row r="1306">
      <c r="A1306">
        <v>1886</v>
      </c>
      <c r="B1306" t="str">
        <v>percent_cor_from_8_years_prior_lost</v>
      </c>
      <c r="C1306" t="str">
        <v>Percent CoR from 8 years prior lost</v>
      </c>
      <c r="D1306" t="str">
        <v>yes</v>
      </c>
      <c r="E1306" t="str">
        <v>(CoR 8 years prior - CoR baptisms) / CoR 8 years prior</v>
      </c>
    </row>
    <row r="1307">
      <c r="A1307">
        <v>1886</v>
      </c>
      <c r="B1307" t="str">
        <v>yoy_converts</v>
      </c>
      <c r="C1307" t="str">
        <v>YoY % ∆ Converts</v>
      </c>
      <c r="D1307" t="str">
        <v>yes</v>
      </c>
      <c r="E1307" t="str">
        <v>(Converts - prior-year converts) / prior-year converts</v>
      </c>
    </row>
    <row r="1308">
      <c r="A1308">
        <v>1886</v>
      </c>
      <c r="B1308" t="str">
        <v>membership_increase</v>
      </c>
      <c r="C1308" t="str">
        <v>Membership Increase</v>
      </c>
      <c r="D1308" t="str">
        <v>yes</v>
      </c>
      <c r="E1308" t="str">
        <v>Converts + children-of-record baptisms</v>
      </c>
    </row>
    <row r="1309">
      <c r="A1309">
        <v>1886</v>
      </c>
      <c r="B1309" t="str">
        <v>attrition</v>
      </c>
      <c r="C1309" t="str">
        <v>% ∆ Attrition</v>
      </c>
      <c r="D1309" t="str">
        <v>no</v>
      </c>
      <c r="E1309" t="str">
        <v>(Current attrition - prior-year attrition) / prior-year attrition</v>
      </c>
    </row>
    <row r="1310">
      <c r="A1310">
        <v>1886</v>
      </c>
      <c r="B1310" t="str">
        <v>member_attrition_officially_accounted_for_death_resignation_unbaptized_8yo</v>
      </c>
      <c r="C1310" t="str">
        <v>Member Attrition Officially Accounted For (Death, Resignation, Unbaptized-8yo)</v>
      </c>
      <c r="D1310" t="str">
        <v>yes</v>
      </c>
      <c r="E1310" t="str">
        <v>Membership increase - official net growth</v>
      </c>
    </row>
    <row r="1311">
      <c r="A1311">
        <v>1886</v>
      </c>
      <c r="B1311" t="str">
        <v>missionaries</v>
      </c>
      <c r="C1311" t="str">
        <v>% ∆ Missionaries</v>
      </c>
      <c r="D1311" t="str">
        <v>yes</v>
      </c>
      <c r="E1311" t="str">
        <v>(Full-time missionaries - prior-year full-time missionaries) / prior-year full-time missionaries</v>
      </c>
    </row>
    <row r="1312">
      <c r="A1312">
        <v>1886</v>
      </c>
      <c r="B1312" t="str">
        <v>of_church_on_mission</v>
      </c>
      <c r="C1312" t="str">
        <v>% of Church on Mission</v>
      </c>
      <c r="D1312" t="str">
        <v>yes</v>
      </c>
      <c r="E1312" t="str">
        <v>Full-time missionaries / official membership</v>
      </c>
    </row>
    <row r="1313">
      <c r="A1313">
        <v>1886</v>
      </c>
      <c r="B1313" t="str">
        <v>conv_missionary</v>
      </c>
      <c r="C1313" t="str">
        <v>% ∆ Conv / Missionary</v>
      </c>
      <c r="D1313" t="str">
        <v>yes</v>
      </c>
      <c r="E1313" t="str">
        <v>(Conv / Missionary - prior-year Conv / Missionary) / prior-year Conv / Missionary</v>
      </c>
    </row>
    <row r="1314">
      <c r="A1314">
        <v>1886</v>
      </c>
      <c r="B1314" t="str">
        <v>conv_missionary_ai</v>
      </c>
      <c r="C1314" t="str">
        <v>Conv / Missionary</v>
      </c>
      <c r="D1314" t="str">
        <v>yes</v>
      </c>
      <c r="E1314" t="str">
        <v>Converts / full-time missionaries</v>
      </c>
    </row>
    <row r="1315">
      <c r="A1315">
        <v>1886</v>
      </c>
      <c r="B1315" t="str">
        <v>net_membership_growth_missionary</v>
      </c>
      <c r="C1315" t="str">
        <v>Net Membership Growth / Missionary</v>
      </c>
      <c r="D1315" t="str">
        <v>yes</v>
      </c>
      <c r="E1315" t="str">
        <v>Official net growth / full-time missionaries</v>
      </c>
    </row>
    <row r="1316">
      <c r="A1316">
        <v>1886</v>
      </c>
      <c r="B1316" t="str">
        <v>gross_membership_increase_missionary</v>
      </c>
      <c r="C1316" t="str">
        <v>Gross Membership Increase / Missionary</v>
      </c>
      <c r="D1316" t="str">
        <v>yes</v>
      </c>
      <c r="E1316" t="str">
        <v>Membership increase / full-time missionaries</v>
      </c>
    </row>
    <row r="1317">
      <c r="A1317">
        <v>1886</v>
      </c>
      <c r="B1317" t="str">
        <v>stakes</v>
      </c>
      <c r="C1317" t="str">
        <v>% ∆ Stakes</v>
      </c>
      <c r="D1317" t="str">
        <v>yes</v>
      </c>
      <c r="E1317" t="str">
        <v>(Stakes - prior-year stakes) / prior-year stakes</v>
      </c>
    </row>
    <row r="1318">
      <c r="A1318">
        <v>1886</v>
      </c>
      <c r="B1318" t="str">
        <v>wards_branches</v>
      </c>
      <c r="C1318" t="str">
        <v>% ∆ Wards + Branches</v>
      </c>
      <c r="D1318" t="str">
        <v>yes</v>
      </c>
      <c r="E1318" t="str">
        <v>(Wards and branches - prior-year wards and branches) / prior-year wards and branches</v>
      </c>
    </row>
    <row r="1319">
      <c r="A1319">
        <v>1886</v>
      </c>
      <c r="B1319" t="str">
        <v>ward_branch_stake</v>
      </c>
      <c r="C1319" t="str">
        <v>Ward &amp; Branch / Stake</v>
      </c>
      <c r="D1319" t="str">
        <v>yes</v>
      </c>
      <c r="E1319" t="str">
        <v>Wards and branches / stakes</v>
      </c>
    </row>
    <row r="1320">
      <c r="A1320">
        <v>1886</v>
      </c>
      <c r="B1320" t="str">
        <v>wards_branches_stake_lost_since_1973</v>
      </c>
      <c r="C1320" t="str">
        <v>Wards + Branches / Stake lost since 1973</v>
      </c>
      <c r="D1320" t="str">
        <v>no</v>
      </c>
      <c r="E1320" t="str">
        <v>(1973 wards and branches / stakes) - (current wards and branches / stakes)</v>
      </c>
    </row>
    <row r="1321">
      <c r="A1321">
        <v>1886</v>
      </c>
      <c r="B1321" t="str">
        <v>members_ward_branch</v>
      </c>
      <c r="C1321" t="str">
        <v>Members / Ward &amp; Branch</v>
      </c>
      <c r="D1321" t="str">
        <v>yes</v>
      </c>
      <c r="E1321" t="str">
        <v>Official membership / wards and branches</v>
      </c>
    </row>
    <row r="1322">
      <c r="A1322">
        <v>1886</v>
      </c>
      <c r="B1322" t="str">
        <v>ward_branch_rolls_since_1980</v>
      </c>
      <c r="C1322" t="str">
        <v>Ward &amp; Branch Rolls ∆ since 1980</v>
      </c>
      <c r="D1322" t="str">
        <v>no</v>
      </c>
      <c r="E1322" t="str">
        <v>(Current members per ward and branch) - (1980 members per ward and branch)</v>
      </c>
    </row>
    <row r="1323">
      <c r="A1323">
        <v>1887</v>
      </c>
      <c r="B1323" t="str">
        <v>official_net_growth</v>
      </c>
      <c r="C1323" t="str">
        <v>Official Net Growth</v>
      </c>
      <c r="D1323" t="str">
        <v>yes</v>
      </c>
      <c r="E1323" t="str">
        <v>Official membership - prior-year official membership</v>
      </c>
    </row>
    <row r="1324">
      <c r="A1324">
        <v>1887</v>
      </c>
      <c r="B1324" t="str">
        <v>official_growth_rate</v>
      </c>
      <c r="C1324" t="str">
        <v>Official Growth Rate</v>
      </c>
      <c r="D1324" t="str">
        <v>yes</v>
      </c>
      <c r="E1324" t="str">
        <v>Official net growth / prior-year official membership</v>
      </c>
    </row>
    <row r="1325">
      <c r="A1325">
        <v>1887</v>
      </c>
      <c r="B1325" t="str">
        <v>yoy_net_growth</v>
      </c>
      <c r="C1325" t="str">
        <v>YoY % ∆ Net Growth</v>
      </c>
      <c r="D1325" t="str">
        <v>yes</v>
      </c>
      <c r="E1325" t="str">
        <v>(Official net growth - prior-year net growth) / prior-year net growth</v>
      </c>
    </row>
    <row r="1326">
      <c r="A1326">
        <v>1887</v>
      </c>
      <c r="B1326" t="str">
        <v>cor_baptisms</v>
      </c>
      <c r="C1326" t="str">
        <v>CoR Baptisms</v>
      </c>
      <c r="D1326" t="str">
        <v>yes</v>
      </c>
      <c r="E1326" t="str">
        <v>Children of record from 8 years prior * current CoR baptism rate</v>
      </c>
    </row>
    <row r="1327">
      <c r="A1327">
        <v>1887</v>
      </c>
      <c r="B1327" t="str">
        <v>yoy_cor</v>
      </c>
      <c r="C1327" t="str">
        <v>YoY % ∆ CoR</v>
      </c>
      <c r="D1327" t="str">
        <v>yes</v>
      </c>
      <c r="E1327" t="str">
        <v>(Children of record - prior-year children of record) / prior-year children of record</v>
      </c>
    </row>
    <row r="1328">
      <c r="A1328">
        <v>1887</v>
      </c>
      <c r="B1328" t="str">
        <v>cor_baptisms_as_of_net_growth</v>
      </c>
      <c r="C1328" t="str">
        <v>∆ CoR Baptisms as % of Net Growth</v>
      </c>
      <c r="D1328" t="str">
        <v>yes</v>
      </c>
      <c r="E1328" t="str">
        <v>Children-of-record baptisms / official net growth</v>
      </c>
    </row>
    <row r="1329">
      <c r="A1329">
        <v>1887</v>
      </c>
      <c r="B1329" t="str">
        <v>children_of_record_8_yrs_prior_baptized</v>
      </c>
      <c r="C1329" t="str">
        <v>% children of record, 8 yrs prior, baptized</v>
      </c>
      <c r="D1329" t="str">
        <v>yes</v>
      </c>
      <c r="E1329" t="str">
        <v>Prior-year CoR baptism rate - 0.0002</v>
      </c>
    </row>
    <row r="1330">
      <c r="A1330">
        <v>1887</v>
      </c>
      <c r="B1330" t="str">
        <v>percent_cor_from_8_years_prior_lost</v>
      </c>
      <c r="C1330" t="str">
        <v>Percent CoR from 8 years prior lost</v>
      </c>
      <c r="D1330" t="str">
        <v>yes</v>
      </c>
      <c r="E1330" t="str">
        <v>(CoR 8 years prior - CoR baptisms) / CoR 8 years prior</v>
      </c>
    </row>
    <row r="1331">
      <c r="A1331">
        <v>1887</v>
      </c>
      <c r="B1331" t="str">
        <v>yoy_converts</v>
      </c>
      <c r="C1331" t="str">
        <v>YoY % ∆ Converts</v>
      </c>
      <c r="D1331" t="str">
        <v>yes</v>
      </c>
      <c r="E1331" t="str">
        <v>(Converts - prior-year converts) / prior-year converts</v>
      </c>
    </row>
    <row r="1332">
      <c r="A1332">
        <v>1887</v>
      </c>
      <c r="B1332" t="str">
        <v>membership_increase</v>
      </c>
      <c r="C1332" t="str">
        <v>Membership Increase</v>
      </c>
      <c r="D1332" t="str">
        <v>yes</v>
      </c>
      <c r="E1332" t="str">
        <v>Converts + children-of-record baptisms</v>
      </c>
    </row>
    <row r="1333">
      <c r="A1333">
        <v>1887</v>
      </c>
      <c r="B1333" t="str">
        <v>attrition</v>
      </c>
      <c r="C1333" t="str">
        <v>% ∆ Attrition</v>
      </c>
      <c r="D1333" t="str">
        <v>no</v>
      </c>
      <c r="E1333" t="str">
        <v>(Current attrition - prior-year attrition) / prior-year attrition</v>
      </c>
    </row>
    <row r="1334">
      <c r="A1334">
        <v>1887</v>
      </c>
      <c r="B1334" t="str">
        <v>member_attrition_officially_accounted_for_death_resignation_unbaptized_8yo</v>
      </c>
      <c r="C1334" t="str">
        <v>Member Attrition Officially Accounted For (Death, Resignation, Unbaptized-8yo)</v>
      </c>
      <c r="D1334" t="str">
        <v>yes</v>
      </c>
      <c r="E1334" t="str">
        <v>Membership increase - official net growth</v>
      </c>
    </row>
    <row r="1335">
      <c r="A1335">
        <v>1887</v>
      </c>
      <c r="B1335" t="str">
        <v>missionaries</v>
      </c>
      <c r="C1335" t="str">
        <v>% ∆ Missionaries</v>
      </c>
      <c r="D1335" t="str">
        <v>yes</v>
      </c>
      <c r="E1335" t="str">
        <v>(Full-time missionaries - prior-year full-time missionaries) / prior-year full-time missionaries</v>
      </c>
    </row>
    <row r="1336">
      <c r="A1336">
        <v>1887</v>
      </c>
      <c r="B1336" t="str">
        <v>of_church_on_mission</v>
      </c>
      <c r="C1336" t="str">
        <v>% of Church on Mission</v>
      </c>
      <c r="D1336" t="str">
        <v>yes</v>
      </c>
      <c r="E1336" t="str">
        <v>Full-time missionaries / official membership</v>
      </c>
    </row>
    <row r="1337">
      <c r="A1337">
        <v>1887</v>
      </c>
      <c r="B1337" t="str">
        <v>conv_missionary</v>
      </c>
      <c r="C1337" t="str">
        <v>% ∆ Conv / Missionary</v>
      </c>
      <c r="D1337" t="str">
        <v>yes</v>
      </c>
      <c r="E1337" t="str">
        <v>(Conv / Missionary - prior-year Conv / Missionary) / prior-year Conv / Missionary</v>
      </c>
    </row>
    <row r="1338">
      <c r="A1338">
        <v>1887</v>
      </c>
      <c r="B1338" t="str">
        <v>conv_missionary_ai</v>
      </c>
      <c r="C1338" t="str">
        <v>Conv / Missionary</v>
      </c>
      <c r="D1338" t="str">
        <v>yes</v>
      </c>
      <c r="E1338" t="str">
        <v>Converts / full-time missionaries</v>
      </c>
    </row>
    <row r="1339">
      <c r="A1339">
        <v>1887</v>
      </c>
      <c r="B1339" t="str">
        <v>net_membership_growth_missionary</v>
      </c>
      <c r="C1339" t="str">
        <v>Net Membership Growth / Missionary</v>
      </c>
      <c r="D1339" t="str">
        <v>yes</v>
      </c>
      <c r="E1339" t="str">
        <v>Official net growth / full-time missionaries</v>
      </c>
    </row>
    <row r="1340">
      <c r="A1340">
        <v>1887</v>
      </c>
      <c r="B1340" t="str">
        <v>gross_membership_increase_missionary</v>
      </c>
      <c r="C1340" t="str">
        <v>Gross Membership Increase / Missionary</v>
      </c>
      <c r="D1340" t="str">
        <v>yes</v>
      </c>
      <c r="E1340" t="str">
        <v>Membership increase / full-time missionaries</v>
      </c>
    </row>
    <row r="1341">
      <c r="A1341">
        <v>1887</v>
      </c>
      <c r="B1341" t="str">
        <v>stakes</v>
      </c>
      <c r="C1341" t="str">
        <v>% ∆ Stakes</v>
      </c>
      <c r="D1341" t="str">
        <v>yes</v>
      </c>
      <c r="E1341" t="str">
        <v>(Stakes - prior-year stakes) / prior-year stakes</v>
      </c>
    </row>
    <row r="1342">
      <c r="A1342">
        <v>1887</v>
      </c>
      <c r="B1342" t="str">
        <v>wards_branches</v>
      </c>
      <c r="C1342" t="str">
        <v>% ∆ Wards + Branches</v>
      </c>
      <c r="D1342" t="str">
        <v>yes</v>
      </c>
      <c r="E1342" t="str">
        <v>(Wards and branches - prior-year wards and branches) / prior-year wards and branches</v>
      </c>
    </row>
    <row r="1343">
      <c r="A1343">
        <v>1887</v>
      </c>
      <c r="B1343" t="str">
        <v>ward_branch_stake</v>
      </c>
      <c r="C1343" t="str">
        <v>Ward &amp; Branch / Stake</v>
      </c>
      <c r="D1343" t="str">
        <v>yes</v>
      </c>
      <c r="E1343" t="str">
        <v>Wards and branches / stakes</v>
      </c>
    </row>
    <row r="1344">
      <c r="A1344">
        <v>1887</v>
      </c>
      <c r="B1344" t="str">
        <v>wards_branches_stake_lost_since_1973</v>
      </c>
      <c r="C1344" t="str">
        <v>Wards + Branches / Stake lost since 1973</v>
      </c>
      <c r="D1344" t="str">
        <v>no</v>
      </c>
      <c r="E1344" t="str">
        <v>(1973 wards and branches / stakes) - (current wards and branches / stakes)</v>
      </c>
    </row>
    <row r="1345">
      <c r="A1345">
        <v>1887</v>
      </c>
      <c r="B1345" t="str">
        <v>members_ward_branch</v>
      </c>
      <c r="C1345" t="str">
        <v>Members / Ward &amp; Branch</v>
      </c>
      <c r="D1345" t="str">
        <v>yes</v>
      </c>
      <c r="E1345" t="str">
        <v>Official membership / wards and branches</v>
      </c>
    </row>
    <row r="1346">
      <c r="A1346">
        <v>1887</v>
      </c>
      <c r="B1346" t="str">
        <v>ward_branch_rolls_since_1980</v>
      </c>
      <c r="C1346" t="str">
        <v>Ward &amp; Branch Rolls ∆ since 1980</v>
      </c>
      <c r="D1346" t="str">
        <v>no</v>
      </c>
      <c r="E1346" t="str">
        <v>(Current members per ward and branch) - (1980 members per ward and branch)</v>
      </c>
    </row>
    <row r="1347">
      <c r="A1347">
        <v>1888</v>
      </c>
      <c r="B1347" t="str">
        <v>official_net_growth</v>
      </c>
      <c r="C1347" t="str">
        <v>Official Net Growth</v>
      </c>
      <c r="D1347" t="str">
        <v>yes</v>
      </c>
      <c r="E1347" t="str">
        <v>Official membership - prior-year official membership</v>
      </c>
    </row>
    <row r="1348">
      <c r="A1348">
        <v>1888</v>
      </c>
      <c r="B1348" t="str">
        <v>official_growth_rate</v>
      </c>
      <c r="C1348" t="str">
        <v>Official Growth Rate</v>
      </c>
      <c r="D1348" t="str">
        <v>yes</v>
      </c>
      <c r="E1348" t="str">
        <v>Official net growth / prior-year official membership</v>
      </c>
    </row>
    <row r="1349">
      <c r="A1349">
        <v>1888</v>
      </c>
      <c r="B1349" t="str">
        <v>yoy_net_growth</v>
      </c>
      <c r="C1349" t="str">
        <v>YoY % ∆ Net Growth</v>
      </c>
      <c r="D1349" t="str">
        <v>yes</v>
      </c>
      <c r="E1349" t="str">
        <v>(Official net growth - prior-year net growth) / prior-year net growth</v>
      </c>
    </row>
    <row r="1350">
      <c r="A1350">
        <v>1888</v>
      </c>
      <c r="B1350" t="str">
        <v>cor_baptisms</v>
      </c>
      <c r="C1350" t="str">
        <v>CoR Baptisms</v>
      </c>
      <c r="D1350" t="str">
        <v>yes</v>
      </c>
      <c r="E1350" t="str">
        <v>Children of record from 8 years prior * current CoR baptism rate</v>
      </c>
    </row>
    <row r="1351">
      <c r="A1351">
        <v>1888</v>
      </c>
      <c r="B1351" t="str">
        <v>yoy_cor</v>
      </c>
      <c r="C1351" t="str">
        <v>YoY % ∆ CoR</v>
      </c>
      <c r="D1351" t="str">
        <v>yes</v>
      </c>
      <c r="E1351" t="str">
        <v>(Children of record - prior-year children of record) / prior-year children of record</v>
      </c>
    </row>
    <row r="1352">
      <c r="A1352">
        <v>1888</v>
      </c>
      <c r="B1352" t="str">
        <v>cor_baptisms_as_of_net_growth</v>
      </c>
      <c r="C1352" t="str">
        <v>∆ CoR Baptisms as % of Net Growth</v>
      </c>
      <c r="D1352" t="str">
        <v>yes</v>
      </c>
      <c r="E1352" t="str">
        <v>Children-of-record baptisms / official net growth</v>
      </c>
    </row>
    <row r="1353">
      <c r="A1353">
        <v>1888</v>
      </c>
      <c r="B1353" t="str">
        <v>children_of_record_8_yrs_prior_baptized</v>
      </c>
      <c r="C1353" t="str">
        <v>% children of record, 8 yrs prior, baptized</v>
      </c>
      <c r="D1353" t="str">
        <v>yes</v>
      </c>
      <c r="E1353" t="str">
        <v>Prior-year CoR baptism rate - 0.0002</v>
      </c>
    </row>
    <row r="1354">
      <c r="A1354">
        <v>1888</v>
      </c>
      <c r="B1354" t="str">
        <v>percent_cor_from_8_years_prior_lost</v>
      </c>
      <c r="C1354" t="str">
        <v>Percent CoR from 8 years prior lost</v>
      </c>
      <c r="D1354" t="str">
        <v>yes</v>
      </c>
      <c r="E1354" t="str">
        <v>(CoR 8 years prior - CoR baptisms) / CoR 8 years prior</v>
      </c>
    </row>
    <row r="1355">
      <c r="A1355">
        <v>1888</v>
      </c>
      <c r="B1355" t="str">
        <v>yoy_converts</v>
      </c>
      <c r="C1355" t="str">
        <v>YoY % ∆ Converts</v>
      </c>
      <c r="D1355" t="str">
        <v>yes</v>
      </c>
      <c r="E1355" t="str">
        <v>(Converts - prior-year converts) / prior-year converts</v>
      </c>
    </row>
    <row r="1356">
      <c r="A1356">
        <v>1888</v>
      </c>
      <c r="B1356" t="str">
        <v>membership_increase</v>
      </c>
      <c r="C1356" t="str">
        <v>Membership Increase</v>
      </c>
      <c r="D1356" t="str">
        <v>yes</v>
      </c>
      <c r="E1356" t="str">
        <v>Converts + children-of-record baptisms</v>
      </c>
    </row>
    <row r="1357">
      <c r="A1357">
        <v>1888</v>
      </c>
      <c r="B1357" t="str">
        <v>attrition</v>
      </c>
      <c r="C1357" t="str">
        <v>% ∆ Attrition</v>
      </c>
      <c r="D1357" t="str">
        <v>no</v>
      </c>
      <c r="E1357" t="str">
        <v>(Current attrition - prior-year attrition) / prior-year attrition</v>
      </c>
    </row>
    <row r="1358">
      <c r="A1358">
        <v>1888</v>
      </c>
      <c r="B1358" t="str">
        <v>member_attrition_officially_accounted_for_death_resignation_unbaptized_8yo</v>
      </c>
      <c r="C1358" t="str">
        <v>Member Attrition Officially Accounted For (Death, Resignation, Unbaptized-8yo)</v>
      </c>
      <c r="D1358" t="str">
        <v>yes</v>
      </c>
      <c r="E1358" t="str">
        <v>Membership increase - official net growth</v>
      </c>
    </row>
    <row r="1359">
      <c r="A1359">
        <v>1888</v>
      </c>
      <c r="B1359" t="str">
        <v>missionaries</v>
      </c>
      <c r="C1359" t="str">
        <v>% ∆ Missionaries</v>
      </c>
      <c r="D1359" t="str">
        <v>yes</v>
      </c>
      <c r="E1359" t="str">
        <v>(Full-time missionaries - prior-year full-time missionaries) / prior-year full-time missionaries</v>
      </c>
    </row>
    <row r="1360">
      <c r="A1360">
        <v>1888</v>
      </c>
      <c r="B1360" t="str">
        <v>of_church_on_mission</v>
      </c>
      <c r="C1360" t="str">
        <v>% of Church on Mission</v>
      </c>
      <c r="D1360" t="str">
        <v>yes</v>
      </c>
      <c r="E1360" t="str">
        <v>Full-time missionaries / official membership</v>
      </c>
    </row>
    <row r="1361">
      <c r="A1361">
        <v>1888</v>
      </c>
      <c r="B1361" t="str">
        <v>conv_missionary</v>
      </c>
      <c r="C1361" t="str">
        <v>% ∆ Conv / Missionary</v>
      </c>
      <c r="D1361" t="str">
        <v>yes</v>
      </c>
      <c r="E1361" t="str">
        <v>(Conv / Missionary - prior-year Conv / Missionary) / prior-year Conv / Missionary</v>
      </c>
    </row>
    <row r="1362">
      <c r="A1362">
        <v>1888</v>
      </c>
      <c r="B1362" t="str">
        <v>conv_missionary_ai</v>
      </c>
      <c r="C1362" t="str">
        <v>Conv / Missionary</v>
      </c>
      <c r="D1362" t="str">
        <v>yes</v>
      </c>
      <c r="E1362" t="str">
        <v>Converts / full-time missionaries</v>
      </c>
    </row>
    <row r="1363">
      <c r="A1363">
        <v>1888</v>
      </c>
      <c r="B1363" t="str">
        <v>net_membership_growth_missionary</v>
      </c>
      <c r="C1363" t="str">
        <v>Net Membership Growth / Missionary</v>
      </c>
      <c r="D1363" t="str">
        <v>yes</v>
      </c>
      <c r="E1363" t="str">
        <v>Official net growth / full-time missionaries</v>
      </c>
    </row>
    <row r="1364">
      <c r="A1364">
        <v>1888</v>
      </c>
      <c r="B1364" t="str">
        <v>gross_membership_increase_missionary</v>
      </c>
      <c r="C1364" t="str">
        <v>Gross Membership Increase / Missionary</v>
      </c>
      <c r="D1364" t="str">
        <v>yes</v>
      </c>
      <c r="E1364" t="str">
        <v>Membership increase / full-time missionaries</v>
      </c>
    </row>
    <row r="1365">
      <c r="A1365">
        <v>1888</v>
      </c>
      <c r="B1365" t="str">
        <v>stakes</v>
      </c>
      <c r="C1365" t="str">
        <v>% ∆ Stakes</v>
      </c>
      <c r="D1365" t="str">
        <v>yes</v>
      </c>
      <c r="E1365" t="str">
        <v>(Stakes - prior-year stakes) / prior-year stakes</v>
      </c>
    </row>
    <row r="1366">
      <c r="A1366">
        <v>1888</v>
      </c>
      <c r="B1366" t="str">
        <v>wards_branches</v>
      </c>
      <c r="C1366" t="str">
        <v>% ∆ Wards + Branches</v>
      </c>
      <c r="D1366" t="str">
        <v>yes</v>
      </c>
      <c r="E1366" t="str">
        <v>(Wards and branches - prior-year wards and branches) / prior-year wards and branches</v>
      </c>
    </row>
    <row r="1367">
      <c r="A1367">
        <v>1888</v>
      </c>
      <c r="B1367" t="str">
        <v>ward_branch_stake</v>
      </c>
      <c r="C1367" t="str">
        <v>Ward &amp; Branch / Stake</v>
      </c>
      <c r="D1367" t="str">
        <v>yes</v>
      </c>
      <c r="E1367" t="str">
        <v>Wards and branches / stakes</v>
      </c>
    </row>
    <row r="1368">
      <c r="A1368">
        <v>1888</v>
      </c>
      <c r="B1368" t="str">
        <v>wards_branches_stake_lost_since_1973</v>
      </c>
      <c r="C1368" t="str">
        <v>Wards + Branches / Stake lost since 1973</v>
      </c>
      <c r="D1368" t="str">
        <v>no</v>
      </c>
      <c r="E1368" t="str">
        <v>(1973 wards and branches / stakes) - (current wards and branches / stakes)</v>
      </c>
    </row>
    <row r="1369">
      <c r="A1369">
        <v>1888</v>
      </c>
      <c r="B1369" t="str">
        <v>members_ward_branch</v>
      </c>
      <c r="C1369" t="str">
        <v>Members / Ward &amp; Branch</v>
      </c>
      <c r="D1369" t="str">
        <v>yes</v>
      </c>
      <c r="E1369" t="str">
        <v>Official membership / wards and branches</v>
      </c>
    </row>
    <row r="1370">
      <c r="A1370">
        <v>1888</v>
      </c>
      <c r="B1370" t="str">
        <v>ward_branch_rolls_since_1980</v>
      </c>
      <c r="C1370" t="str">
        <v>Ward &amp; Branch Rolls ∆ since 1980</v>
      </c>
      <c r="D1370" t="str">
        <v>no</v>
      </c>
      <c r="E1370" t="str">
        <v>(Current members per ward and branch) - (1980 members per ward and branch)</v>
      </c>
    </row>
    <row r="1371">
      <c r="A1371">
        <v>1889</v>
      </c>
      <c r="B1371" t="str">
        <v>official_net_growth</v>
      </c>
      <c r="C1371" t="str">
        <v>Official Net Growth</v>
      </c>
      <c r="D1371" t="str">
        <v>yes</v>
      </c>
      <c r="E1371" t="str">
        <v>Official membership - prior-year official membership</v>
      </c>
    </row>
    <row r="1372">
      <c r="A1372">
        <v>1889</v>
      </c>
      <c r="B1372" t="str">
        <v>official_growth_rate</v>
      </c>
      <c r="C1372" t="str">
        <v>Official Growth Rate</v>
      </c>
      <c r="D1372" t="str">
        <v>yes</v>
      </c>
      <c r="E1372" t="str">
        <v>Official net growth / prior-year official membership</v>
      </c>
    </row>
    <row r="1373">
      <c r="A1373">
        <v>1889</v>
      </c>
      <c r="B1373" t="str">
        <v>yoy_net_growth</v>
      </c>
      <c r="C1373" t="str">
        <v>YoY % ∆ Net Growth</v>
      </c>
      <c r="D1373" t="str">
        <v>yes</v>
      </c>
      <c r="E1373" t="str">
        <v>(Official net growth - prior-year net growth) / prior-year net growth</v>
      </c>
    </row>
    <row r="1374">
      <c r="A1374">
        <v>1889</v>
      </c>
      <c r="B1374" t="str">
        <v>cor_baptisms</v>
      </c>
      <c r="C1374" t="str">
        <v>CoR Baptisms</v>
      </c>
      <c r="D1374" t="str">
        <v>yes</v>
      </c>
      <c r="E1374" t="str">
        <v>Children of record from 8 years prior * current CoR baptism rate</v>
      </c>
    </row>
    <row r="1375">
      <c r="A1375">
        <v>1889</v>
      </c>
      <c r="B1375" t="str">
        <v>yoy_cor</v>
      </c>
      <c r="C1375" t="str">
        <v>YoY % ∆ CoR</v>
      </c>
      <c r="D1375" t="str">
        <v>yes</v>
      </c>
      <c r="E1375" t="str">
        <v>(Children of record - prior-year children of record) / prior-year children of record</v>
      </c>
    </row>
    <row r="1376">
      <c r="A1376">
        <v>1889</v>
      </c>
      <c r="B1376" t="str">
        <v>cor_baptisms_as_of_net_growth</v>
      </c>
      <c r="C1376" t="str">
        <v>∆ CoR Baptisms as % of Net Growth</v>
      </c>
      <c r="D1376" t="str">
        <v>yes</v>
      </c>
      <c r="E1376" t="str">
        <v>Children-of-record baptisms / official net growth</v>
      </c>
    </row>
    <row r="1377">
      <c r="A1377">
        <v>1889</v>
      </c>
      <c r="B1377" t="str">
        <v>children_of_record_8_yrs_prior_baptized</v>
      </c>
      <c r="C1377" t="str">
        <v>% children of record, 8 yrs prior, baptized</v>
      </c>
      <c r="D1377" t="str">
        <v>yes</v>
      </c>
      <c r="E1377" t="str">
        <v>Prior-year CoR baptism rate - 0.0002</v>
      </c>
    </row>
    <row r="1378">
      <c r="A1378">
        <v>1889</v>
      </c>
      <c r="B1378" t="str">
        <v>percent_cor_from_8_years_prior_lost</v>
      </c>
      <c r="C1378" t="str">
        <v>Percent CoR from 8 years prior lost</v>
      </c>
      <c r="D1378" t="str">
        <v>yes</v>
      </c>
      <c r="E1378" t="str">
        <v>(CoR 8 years prior - CoR baptisms) / CoR 8 years prior</v>
      </c>
    </row>
    <row r="1379">
      <c r="A1379">
        <v>1889</v>
      </c>
      <c r="B1379" t="str">
        <v>yoy_converts</v>
      </c>
      <c r="C1379" t="str">
        <v>YoY % ∆ Converts</v>
      </c>
      <c r="D1379" t="str">
        <v>yes</v>
      </c>
      <c r="E1379" t="str">
        <v>(Converts - prior-year converts) / prior-year converts</v>
      </c>
    </row>
    <row r="1380">
      <c r="A1380">
        <v>1889</v>
      </c>
      <c r="B1380" t="str">
        <v>membership_increase</v>
      </c>
      <c r="C1380" t="str">
        <v>Membership Increase</v>
      </c>
      <c r="D1380" t="str">
        <v>yes</v>
      </c>
      <c r="E1380" t="str">
        <v>Converts + children-of-record baptisms</v>
      </c>
    </row>
    <row r="1381">
      <c r="A1381">
        <v>1889</v>
      </c>
      <c r="B1381" t="str">
        <v>attrition</v>
      </c>
      <c r="C1381" t="str">
        <v>% ∆ Attrition</v>
      </c>
      <c r="D1381" t="str">
        <v>no</v>
      </c>
      <c r="E1381" t="str">
        <v>(Current attrition - prior-year attrition) / prior-year attrition</v>
      </c>
    </row>
    <row r="1382">
      <c r="A1382">
        <v>1889</v>
      </c>
      <c r="B1382" t="str">
        <v>member_attrition_officially_accounted_for_death_resignation_unbaptized_8yo</v>
      </c>
      <c r="C1382" t="str">
        <v>Member Attrition Officially Accounted For (Death, Resignation, Unbaptized-8yo)</v>
      </c>
      <c r="D1382" t="str">
        <v>yes</v>
      </c>
      <c r="E1382" t="str">
        <v>Membership increase - official net growth</v>
      </c>
    </row>
    <row r="1383">
      <c r="A1383">
        <v>1889</v>
      </c>
      <c r="B1383" t="str">
        <v>missionaries</v>
      </c>
      <c r="C1383" t="str">
        <v>% ∆ Missionaries</v>
      </c>
      <c r="D1383" t="str">
        <v>yes</v>
      </c>
      <c r="E1383" t="str">
        <v>(Full-time missionaries - prior-year full-time missionaries) / prior-year full-time missionaries</v>
      </c>
    </row>
    <row r="1384">
      <c r="A1384">
        <v>1889</v>
      </c>
      <c r="B1384" t="str">
        <v>of_church_on_mission</v>
      </c>
      <c r="C1384" t="str">
        <v>% of Church on Mission</v>
      </c>
      <c r="D1384" t="str">
        <v>yes</v>
      </c>
      <c r="E1384" t="str">
        <v>Full-time missionaries / official membership</v>
      </c>
    </row>
    <row r="1385">
      <c r="A1385">
        <v>1889</v>
      </c>
      <c r="B1385" t="str">
        <v>conv_missionary</v>
      </c>
      <c r="C1385" t="str">
        <v>% ∆ Conv / Missionary</v>
      </c>
      <c r="D1385" t="str">
        <v>yes</v>
      </c>
      <c r="E1385" t="str">
        <v>(Conv / Missionary - prior-year Conv / Missionary) / prior-year Conv / Missionary</v>
      </c>
    </row>
    <row r="1386">
      <c r="A1386">
        <v>1889</v>
      </c>
      <c r="B1386" t="str">
        <v>conv_missionary_ai</v>
      </c>
      <c r="C1386" t="str">
        <v>Conv / Missionary</v>
      </c>
      <c r="D1386" t="str">
        <v>yes</v>
      </c>
      <c r="E1386" t="str">
        <v>Converts / full-time missionaries</v>
      </c>
    </row>
    <row r="1387">
      <c r="A1387">
        <v>1889</v>
      </c>
      <c r="B1387" t="str">
        <v>net_membership_growth_missionary</v>
      </c>
      <c r="C1387" t="str">
        <v>Net Membership Growth / Missionary</v>
      </c>
      <c r="D1387" t="str">
        <v>yes</v>
      </c>
      <c r="E1387" t="str">
        <v>Official net growth / full-time missionaries</v>
      </c>
    </row>
    <row r="1388">
      <c r="A1388">
        <v>1889</v>
      </c>
      <c r="B1388" t="str">
        <v>gross_membership_increase_missionary</v>
      </c>
      <c r="C1388" t="str">
        <v>Gross Membership Increase / Missionary</v>
      </c>
      <c r="D1388" t="str">
        <v>yes</v>
      </c>
      <c r="E1388" t="str">
        <v>Membership increase / full-time missionaries</v>
      </c>
    </row>
    <row r="1389">
      <c r="A1389">
        <v>1889</v>
      </c>
      <c r="B1389" t="str">
        <v>stakes</v>
      </c>
      <c r="C1389" t="str">
        <v>% ∆ Stakes</v>
      </c>
      <c r="D1389" t="str">
        <v>yes</v>
      </c>
      <c r="E1389" t="str">
        <v>(Stakes - prior-year stakes) / prior-year stakes</v>
      </c>
    </row>
    <row r="1390">
      <c r="A1390">
        <v>1889</v>
      </c>
      <c r="B1390" t="str">
        <v>wards_branches</v>
      </c>
      <c r="C1390" t="str">
        <v>% ∆ Wards + Branches</v>
      </c>
      <c r="D1390" t="str">
        <v>yes</v>
      </c>
      <c r="E1390" t="str">
        <v>(Wards and branches - prior-year wards and branches) / prior-year wards and branches</v>
      </c>
    </row>
    <row r="1391">
      <c r="A1391">
        <v>1889</v>
      </c>
      <c r="B1391" t="str">
        <v>ward_branch_stake</v>
      </c>
      <c r="C1391" t="str">
        <v>Ward &amp; Branch / Stake</v>
      </c>
      <c r="D1391" t="str">
        <v>yes</v>
      </c>
      <c r="E1391" t="str">
        <v>Wards and branches / stakes</v>
      </c>
    </row>
    <row r="1392">
      <c r="A1392">
        <v>1889</v>
      </c>
      <c r="B1392" t="str">
        <v>wards_branches_stake_lost_since_1973</v>
      </c>
      <c r="C1392" t="str">
        <v>Wards + Branches / Stake lost since 1973</v>
      </c>
      <c r="D1392" t="str">
        <v>no</v>
      </c>
      <c r="E1392" t="str">
        <v>(1973 wards and branches / stakes) - (current wards and branches / stakes)</v>
      </c>
    </row>
    <row r="1393">
      <c r="A1393">
        <v>1889</v>
      </c>
      <c r="B1393" t="str">
        <v>members_ward_branch</v>
      </c>
      <c r="C1393" t="str">
        <v>Members / Ward &amp; Branch</v>
      </c>
      <c r="D1393" t="str">
        <v>yes</v>
      </c>
      <c r="E1393" t="str">
        <v>Official membership / wards and branches</v>
      </c>
    </row>
    <row r="1394">
      <c r="A1394">
        <v>1889</v>
      </c>
      <c r="B1394" t="str">
        <v>ward_branch_rolls_since_1980</v>
      </c>
      <c r="C1394" t="str">
        <v>Ward &amp; Branch Rolls ∆ since 1980</v>
      </c>
      <c r="D1394" t="str">
        <v>no</v>
      </c>
      <c r="E1394" t="str">
        <v>(Current members per ward and branch) - (1980 members per ward and branch)</v>
      </c>
    </row>
    <row r="1395">
      <c r="A1395">
        <v>1890</v>
      </c>
      <c r="B1395" t="str">
        <v>official_net_growth</v>
      </c>
      <c r="C1395" t="str">
        <v>Official Net Growth</v>
      </c>
      <c r="D1395" t="str">
        <v>yes</v>
      </c>
      <c r="E1395" t="str">
        <v>Official membership - prior-year official membership</v>
      </c>
    </row>
    <row r="1396">
      <c r="A1396">
        <v>1890</v>
      </c>
      <c r="B1396" t="str">
        <v>official_growth_rate</v>
      </c>
      <c r="C1396" t="str">
        <v>Official Growth Rate</v>
      </c>
      <c r="D1396" t="str">
        <v>yes</v>
      </c>
      <c r="E1396" t="str">
        <v>Official net growth / prior-year official membership</v>
      </c>
    </row>
    <row r="1397">
      <c r="A1397">
        <v>1890</v>
      </c>
      <c r="B1397" t="str">
        <v>yoy_net_growth</v>
      </c>
      <c r="C1397" t="str">
        <v>YoY % ∆ Net Growth</v>
      </c>
      <c r="D1397" t="str">
        <v>yes</v>
      </c>
      <c r="E1397" t="str">
        <v>(Official net growth - prior-year net growth) / prior-year net growth</v>
      </c>
    </row>
    <row r="1398">
      <c r="A1398">
        <v>1890</v>
      </c>
      <c r="B1398" t="str">
        <v>cor_baptisms</v>
      </c>
      <c r="C1398" t="str">
        <v>CoR Baptisms</v>
      </c>
      <c r="D1398" t="str">
        <v>yes</v>
      </c>
      <c r="E1398" t="str">
        <v>Children of record from 8 years prior * current CoR baptism rate</v>
      </c>
    </row>
    <row r="1399">
      <c r="A1399">
        <v>1890</v>
      </c>
      <c r="B1399" t="str">
        <v>yoy_cor</v>
      </c>
      <c r="C1399" t="str">
        <v>YoY % ∆ CoR</v>
      </c>
      <c r="D1399" t="str">
        <v>yes</v>
      </c>
      <c r="E1399" t="str">
        <v>(Children of record - prior-year children of record) / prior-year children of record</v>
      </c>
    </row>
    <row r="1400">
      <c r="A1400">
        <v>1890</v>
      </c>
      <c r="B1400" t="str">
        <v>cor_baptisms_as_of_net_growth</v>
      </c>
      <c r="C1400" t="str">
        <v>∆ CoR Baptisms as % of Net Growth</v>
      </c>
      <c r="D1400" t="str">
        <v>yes</v>
      </c>
      <c r="E1400" t="str">
        <v>Children-of-record baptisms / official net growth</v>
      </c>
    </row>
    <row r="1401">
      <c r="A1401">
        <v>1890</v>
      </c>
      <c r="B1401" t="str">
        <v>children_of_record_8_yrs_prior_baptized</v>
      </c>
      <c r="C1401" t="str">
        <v>% children of record, 8 yrs prior, baptized</v>
      </c>
      <c r="D1401" t="str">
        <v>yes</v>
      </c>
      <c r="E1401" t="str">
        <v>Prior-year CoR baptism rate - 0.0002</v>
      </c>
    </row>
    <row r="1402">
      <c r="A1402">
        <v>1890</v>
      </c>
      <c r="B1402" t="str">
        <v>percent_cor_from_8_years_prior_lost</v>
      </c>
      <c r="C1402" t="str">
        <v>Percent CoR from 8 years prior lost</v>
      </c>
      <c r="D1402" t="str">
        <v>yes</v>
      </c>
      <c r="E1402" t="str">
        <v>(CoR 8 years prior - CoR baptisms) / CoR 8 years prior</v>
      </c>
    </row>
    <row r="1403">
      <c r="A1403">
        <v>1890</v>
      </c>
      <c r="B1403" t="str">
        <v>yoy_converts</v>
      </c>
      <c r="C1403" t="str">
        <v>YoY % ∆ Converts</v>
      </c>
      <c r="D1403" t="str">
        <v>yes</v>
      </c>
      <c r="E1403" t="str">
        <v>(Converts - prior-year converts) / prior-year converts</v>
      </c>
    </row>
    <row r="1404">
      <c r="A1404">
        <v>1890</v>
      </c>
      <c r="B1404" t="str">
        <v>membership_increase</v>
      </c>
      <c r="C1404" t="str">
        <v>Membership Increase</v>
      </c>
      <c r="D1404" t="str">
        <v>yes</v>
      </c>
      <c r="E1404" t="str">
        <v>Converts + children-of-record baptisms</v>
      </c>
    </row>
    <row r="1405">
      <c r="A1405">
        <v>1890</v>
      </c>
      <c r="B1405" t="str">
        <v>attrition</v>
      </c>
      <c r="C1405" t="str">
        <v>% ∆ Attrition</v>
      </c>
      <c r="D1405" t="str">
        <v>no</v>
      </c>
      <c r="E1405" t="str">
        <v>(Current attrition - prior-year attrition) / prior-year attrition</v>
      </c>
    </row>
    <row r="1406">
      <c r="A1406">
        <v>1890</v>
      </c>
      <c r="B1406" t="str">
        <v>member_attrition_officially_accounted_for_death_resignation_unbaptized_8yo</v>
      </c>
      <c r="C1406" t="str">
        <v>Member Attrition Officially Accounted For (Death, Resignation, Unbaptized-8yo)</v>
      </c>
      <c r="D1406" t="str">
        <v>yes</v>
      </c>
      <c r="E1406" t="str">
        <v>Membership increase - official net growth</v>
      </c>
    </row>
    <row r="1407">
      <c r="A1407">
        <v>1890</v>
      </c>
      <c r="B1407" t="str">
        <v>missionaries</v>
      </c>
      <c r="C1407" t="str">
        <v>% ∆ Missionaries</v>
      </c>
      <c r="D1407" t="str">
        <v>yes</v>
      </c>
      <c r="E1407" t="str">
        <v>(Full-time missionaries - prior-year full-time missionaries) / prior-year full-time missionaries</v>
      </c>
    </row>
    <row r="1408">
      <c r="A1408">
        <v>1890</v>
      </c>
      <c r="B1408" t="str">
        <v>of_church_on_mission</v>
      </c>
      <c r="C1408" t="str">
        <v>% of Church on Mission</v>
      </c>
      <c r="D1408" t="str">
        <v>yes</v>
      </c>
      <c r="E1408" t="str">
        <v>Full-time missionaries / official membership</v>
      </c>
    </row>
    <row r="1409">
      <c r="A1409">
        <v>1890</v>
      </c>
      <c r="B1409" t="str">
        <v>conv_missionary</v>
      </c>
      <c r="C1409" t="str">
        <v>% ∆ Conv / Missionary</v>
      </c>
      <c r="D1409" t="str">
        <v>yes</v>
      </c>
      <c r="E1409" t="str">
        <v>(Conv / Missionary - prior-year Conv / Missionary) / prior-year Conv / Missionary</v>
      </c>
    </row>
    <row r="1410">
      <c r="A1410">
        <v>1890</v>
      </c>
      <c r="B1410" t="str">
        <v>conv_missionary_ai</v>
      </c>
      <c r="C1410" t="str">
        <v>Conv / Missionary</v>
      </c>
      <c r="D1410" t="str">
        <v>yes</v>
      </c>
      <c r="E1410" t="str">
        <v>Converts / full-time missionaries</v>
      </c>
    </row>
    <row r="1411">
      <c r="A1411">
        <v>1890</v>
      </c>
      <c r="B1411" t="str">
        <v>net_membership_growth_missionary</v>
      </c>
      <c r="C1411" t="str">
        <v>Net Membership Growth / Missionary</v>
      </c>
      <c r="D1411" t="str">
        <v>yes</v>
      </c>
      <c r="E1411" t="str">
        <v>Official net growth / full-time missionaries</v>
      </c>
    </row>
    <row r="1412">
      <c r="A1412">
        <v>1890</v>
      </c>
      <c r="B1412" t="str">
        <v>gross_membership_increase_missionary</v>
      </c>
      <c r="C1412" t="str">
        <v>Gross Membership Increase / Missionary</v>
      </c>
      <c r="D1412" t="str">
        <v>yes</v>
      </c>
      <c r="E1412" t="str">
        <v>Membership increase / full-time missionaries</v>
      </c>
    </row>
    <row r="1413">
      <c r="A1413">
        <v>1890</v>
      </c>
      <c r="B1413" t="str">
        <v>stakes</v>
      </c>
      <c r="C1413" t="str">
        <v>% ∆ Stakes</v>
      </c>
      <c r="D1413" t="str">
        <v>yes</v>
      </c>
      <c r="E1413" t="str">
        <v>(Stakes - prior-year stakes) / prior-year stakes</v>
      </c>
    </row>
    <row r="1414">
      <c r="A1414">
        <v>1890</v>
      </c>
      <c r="B1414" t="str">
        <v>wards_branches</v>
      </c>
      <c r="C1414" t="str">
        <v>% ∆ Wards + Branches</v>
      </c>
      <c r="D1414" t="str">
        <v>yes</v>
      </c>
      <c r="E1414" t="str">
        <v>(Wards and branches - prior-year wards and branches) / prior-year wards and branches</v>
      </c>
    </row>
    <row r="1415">
      <c r="A1415">
        <v>1890</v>
      </c>
      <c r="B1415" t="str">
        <v>ward_branch_stake</v>
      </c>
      <c r="C1415" t="str">
        <v>Ward &amp; Branch / Stake</v>
      </c>
      <c r="D1415" t="str">
        <v>yes</v>
      </c>
      <c r="E1415" t="str">
        <v>Wards and branches / stakes</v>
      </c>
    </row>
    <row r="1416">
      <c r="A1416">
        <v>1890</v>
      </c>
      <c r="B1416" t="str">
        <v>wards_branches_stake_lost_since_1973</v>
      </c>
      <c r="C1416" t="str">
        <v>Wards + Branches / Stake lost since 1973</v>
      </c>
      <c r="D1416" t="str">
        <v>no</v>
      </c>
      <c r="E1416" t="str">
        <v>(1973 wards and branches / stakes) - (current wards and branches / stakes)</v>
      </c>
    </row>
    <row r="1417">
      <c r="A1417">
        <v>1890</v>
      </c>
      <c r="B1417" t="str">
        <v>members_ward_branch</v>
      </c>
      <c r="C1417" t="str">
        <v>Members / Ward &amp; Branch</v>
      </c>
      <c r="D1417" t="str">
        <v>yes</v>
      </c>
      <c r="E1417" t="str">
        <v>Official membership / wards and branches</v>
      </c>
    </row>
    <row r="1418">
      <c r="A1418">
        <v>1890</v>
      </c>
      <c r="B1418" t="str">
        <v>ward_branch_rolls_since_1980</v>
      </c>
      <c r="C1418" t="str">
        <v>Ward &amp; Branch Rolls ∆ since 1980</v>
      </c>
      <c r="D1418" t="str">
        <v>no</v>
      </c>
      <c r="E1418" t="str">
        <v>(Current members per ward and branch) - (1980 members per ward and branch)</v>
      </c>
    </row>
    <row r="1419">
      <c r="A1419">
        <v>1891</v>
      </c>
      <c r="B1419" t="str">
        <v>official_net_growth</v>
      </c>
      <c r="C1419" t="str">
        <v>Official Net Growth</v>
      </c>
      <c r="D1419" t="str">
        <v>yes</v>
      </c>
      <c r="E1419" t="str">
        <v>Official membership - prior-year official membership</v>
      </c>
    </row>
    <row r="1420">
      <c r="A1420">
        <v>1891</v>
      </c>
      <c r="B1420" t="str">
        <v>official_growth_rate</v>
      </c>
      <c r="C1420" t="str">
        <v>Official Growth Rate</v>
      </c>
      <c r="D1420" t="str">
        <v>yes</v>
      </c>
      <c r="E1420" t="str">
        <v>Official net growth / prior-year official membership</v>
      </c>
    </row>
    <row r="1421">
      <c r="A1421">
        <v>1891</v>
      </c>
      <c r="B1421" t="str">
        <v>yoy_net_growth</v>
      </c>
      <c r="C1421" t="str">
        <v>YoY % ∆ Net Growth</v>
      </c>
      <c r="D1421" t="str">
        <v>yes</v>
      </c>
      <c r="E1421" t="str">
        <v>(Official net growth - prior-year net growth) / prior-year net growth</v>
      </c>
    </row>
    <row r="1422">
      <c r="A1422">
        <v>1891</v>
      </c>
      <c r="B1422" t="str">
        <v>cor_baptisms</v>
      </c>
      <c r="C1422" t="str">
        <v>CoR Baptisms</v>
      </c>
      <c r="D1422" t="str">
        <v>yes</v>
      </c>
      <c r="E1422" t="str">
        <v>Children of record from 8 years prior * current CoR baptism rate</v>
      </c>
    </row>
    <row r="1423">
      <c r="A1423">
        <v>1891</v>
      </c>
      <c r="B1423" t="str">
        <v>yoy_cor</v>
      </c>
      <c r="C1423" t="str">
        <v>YoY % ∆ CoR</v>
      </c>
      <c r="D1423" t="str">
        <v>yes</v>
      </c>
      <c r="E1423" t="str">
        <v>(Children of record - prior-year children of record) / prior-year children of record</v>
      </c>
    </row>
    <row r="1424">
      <c r="A1424">
        <v>1891</v>
      </c>
      <c r="B1424" t="str">
        <v>cor_baptisms_as_of_net_growth</v>
      </c>
      <c r="C1424" t="str">
        <v>∆ CoR Baptisms as % of Net Growth</v>
      </c>
      <c r="D1424" t="str">
        <v>yes</v>
      </c>
      <c r="E1424" t="str">
        <v>Children-of-record baptisms / official net growth</v>
      </c>
    </row>
    <row r="1425">
      <c r="A1425">
        <v>1891</v>
      </c>
      <c r="B1425" t="str">
        <v>children_of_record_8_yrs_prior_baptized</v>
      </c>
      <c r="C1425" t="str">
        <v>% children of record, 8 yrs prior, baptized</v>
      </c>
      <c r="D1425" t="str">
        <v>yes</v>
      </c>
      <c r="E1425" t="str">
        <v>Prior-year CoR baptism rate - 0.0002</v>
      </c>
    </row>
    <row r="1426">
      <c r="A1426">
        <v>1891</v>
      </c>
      <c r="B1426" t="str">
        <v>percent_cor_from_8_years_prior_lost</v>
      </c>
      <c r="C1426" t="str">
        <v>Percent CoR from 8 years prior lost</v>
      </c>
      <c r="D1426" t="str">
        <v>yes</v>
      </c>
      <c r="E1426" t="str">
        <v>(CoR 8 years prior - CoR baptisms) / CoR 8 years prior</v>
      </c>
    </row>
    <row r="1427">
      <c r="A1427">
        <v>1891</v>
      </c>
      <c r="B1427" t="str">
        <v>yoy_converts</v>
      </c>
      <c r="C1427" t="str">
        <v>YoY % ∆ Converts</v>
      </c>
      <c r="D1427" t="str">
        <v>yes</v>
      </c>
      <c r="E1427" t="str">
        <v>(Converts - prior-year converts) / prior-year converts</v>
      </c>
    </row>
    <row r="1428">
      <c r="A1428">
        <v>1891</v>
      </c>
      <c r="B1428" t="str">
        <v>membership_increase</v>
      </c>
      <c r="C1428" t="str">
        <v>Membership Increase</v>
      </c>
      <c r="D1428" t="str">
        <v>yes</v>
      </c>
      <c r="E1428" t="str">
        <v>Converts + children-of-record baptisms</v>
      </c>
    </row>
    <row r="1429">
      <c r="A1429">
        <v>1891</v>
      </c>
      <c r="B1429" t="str">
        <v>attrition</v>
      </c>
      <c r="C1429" t="str">
        <v>% ∆ Attrition</v>
      </c>
      <c r="D1429" t="str">
        <v>no</v>
      </c>
      <c r="E1429" t="str">
        <v>(Current attrition - prior-year attrition) / prior-year attrition</v>
      </c>
    </row>
    <row r="1430">
      <c r="A1430">
        <v>1891</v>
      </c>
      <c r="B1430" t="str">
        <v>member_attrition_officially_accounted_for_death_resignation_unbaptized_8yo</v>
      </c>
      <c r="C1430" t="str">
        <v>Member Attrition Officially Accounted For (Death, Resignation, Unbaptized-8yo)</v>
      </c>
      <c r="D1430" t="str">
        <v>yes</v>
      </c>
      <c r="E1430" t="str">
        <v>Membership increase - official net growth</v>
      </c>
    </row>
    <row r="1431">
      <c r="A1431">
        <v>1891</v>
      </c>
      <c r="B1431" t="str">
        <v>missionaries</v>
      </c>
      <c r="C1431" t="str">
        <v>% ∆ Missionaries</v>
      </c>
      <c r="D1431" t="str">
        <v>yes</v>
      </c>
      <c r="E1431" t="str">
        <v>(Full-time missionaries - prior-year full-time missionaries) / prior-year full-time missionaries</v>
      </c>
    </row>
    <row r="1432">
      <c r="A1432">
        <v>1891</v>
      </c>
      <c r="B1432" t="str">
        <v>of_church_on_mission</v>
      </c>
      <c r="C1432" t="str">
        <v>% of Church on Mission</v>
      </c>
      <c r="D1432" t="str">
        <v>yes</v>
      </c>
      <c r="E1432" t="str">
        <v>Full-time missionaries / official membership</v>
      </c>
    </row>
    <row r="1433">
      <c r="A1433">
        <v>1891</v>
      </c>
      <c r="B1433" t="str">
        <v>conv_missionary</v>
      </c>
      <c r="C1433" t="str">
        <v>% ∆ Conv / Missionary</v>
      </c>
      <c r="D1433" t="str">
        <v>yes</v>
      </c>
      <c r="E1433" t="str">
        <v>(Conv / Missionary - prior-year Conv / Missionary) / prior-year Conv / Missionary</v>
      </c>
    </row>
    <row r="1434">
      <c r="A1434">
        <v>1891</v>
      </c>
      <c r="B1434" t="str">
        <v>conv_missionary_ai</v>
      </c>
      <c r="C1434" t="str">
        <v>Conv / Missionary</v>
      </c>
      <c r="D1434" t="str">
        <v>yes</v>
      </c>
      <c r="E1434" t="str">
        <v>Converts / full-time missionaries</v>
      </c>
    </row>
    <row r="1435">
      <c r="A1435">
        <v>1891</v>
      </c>
      <c r="B1435" t="str">
        <v>net_membership_growth_missionary</v>
      </c>
      <c r="C1435" t="str">
        <v>Net Membership Growth / Missionary</v>
      </c>
      <c r="D1435" t="str">
        <v>yes</v>
      </c>
      <c r="E1435" t="str">
        <v>Official net growth / full-time missionaries</v>
      </c>
    </row>
    <row r="1436">
      <c r="A1436">
        <v>1891</v>
      </c>
      <c r="B1436" t="str">
        <v>gross_membership_increase_missionary</v>
      </c>
      <c r="C1436" t="str">
        <v>Gross Membership Increase / Missionary</v>
      </c>
      <c r="D1436" t="str">
        <v>yes</v>
      </c>
      <c r="E1436" t="str">
        <v>Membership increase / full-time missionaries</v>
      </c>
    </row>
    <row r="1437">
      <c r="A1437">
        <v>1891</v>
      </c>
      <c r="B1437" t="str">
        <v>stakes</v>
      </c>
      <c r="C1437" t="str">
        <v>% ∆ Stakes</v>
      </c>
      <c r="D1437" t="str">
        <v>yes</v>
      </c>
      <c r="E1437" t="str">
        <v>(Stakes - prior-year stakes) / prior-year stakes</v>
      </c>
    </row>
    <row r="1438">
      <c r="A1438">
        <v>1891</v>
      </c>
      <c r="B1438" t="str">
        <v>wards_branches</v>
      </c>
      <c r="C1438" t="str">
        <v>% ∆ Wards + Branches</v>
      </c>
      <c r="D1438" t="str">
        <v>yes</v>
      </c>
      <c r="E1438" t="str">
        <v>(Wards and branches - prior-year wards and branches) / prior-year wards and branches</v>
      </c>
    </row>
    <row r="1439">
      <c r="A1439">
        <v>1891</v>
      </c>
      <c r="B1439" t="str">
        <v>ward_branch_stake</v>
      </c>
      <c r="C1439" t="str">
        <v>Ward &amp; Branch / Stake</v>
      </c>
      <c r="D1439" t="str">
        <v>yes</v>
      </c>
      <c r="E1439" t="str">
        <v>Wards and branches / stakes</v>
      </c>
    </row>
    <row r="1440">
      <c r="A1440">
        <v>1891</v>
      </c>
      <c r="B1440" t="str">
        <v>wards_branches_stake_lost_since_1973</v>
      </c>
      <c r="C1440" t="str">
        <v>Wards + Branches / Stake lost since 1973</v>
      </c>
      <c r="D1440" t="str">
        <v>no</v>
      </c>
      <c r="E1440" t="str">
        <v>(1973 wards and branches / stakes) - (current wards and branches / stakes)</v>
      </c>
    </row>
    <row r="1441">
      <c r="A1441">
        <v>1891</v>
      </c>
      <c r="B1441" t="str">
        <v>members_ward_branch</v>
      </c>
      <c r="C1441" t="str">
        <v>Members / Ward &amp; Branch</v>
      </c>
      <c r="D1441" t="str">
        <v>yes</v>
      </c>
      <c r="E1441" t="str">
        <v>Official membership / wards and branches</v>
      </c>
    </row>
    <row r="1442">
      <c r="A1442">
        <v>1891</v>
      </c>
      <c r="B1442" t="str">
        <v>ward_branch_rolls_since_1980</v>
      </c>
      <c r="C1442" t="str">
        <v>Ward &amp; Branch Rolls ∆ since 1980</v>
      </c>
      <c r="D1442" t="str">
        <v>no</v>
      </c>
      <c r="E1442" t="str">
        <v>(Current members per ward and branch) - (1980 members per ward and branch)</v>
      </c>
    </row>
    <row r="1443">
      <c r="A1443">
        <v>1891</v>
      </c>
      <c r="B1443" t="str">
        <v>supplemental_mormon_life_expectancy</v>
      </c>
      <c r="C1443" t="str">
        <v>Mormon Life Expectancy</v>
      </c>
      <c r="D1443" t="str">
        <v>no</v>
      </c>
      <c r="E1443" t="str">
        <v>round($K$63+((A64-$A$63)*($K$73-$K$63)/($A$73-$A$63)),1)</v>
      </c>
    </row>
    <row r="1444">
      <c r="A1444">
        <v>1891</v>
      </c>
      <c r="B1444" t="str">
        <v>supplemental_children_per_woman</v>
      </c>
      <c r="C1444" t="str">
        <v>Children per Woman</v>
      </c>
      <c r="D1444" t="str">
        <v>no</v>
      </c>
      <c r="E1444" t="str">
        <v>$M$63+((A64-$A$63)*($M$73-$M$63)/($A$73-$A$63))</v>
      </c>
    </row>
    <row r="1445">
      <c r="A1445">
        <v>1891</v>
      </c>
      <c r="B1445" t="str">
        <v>supplemental_female_male_ratio</v>
      </c>
      <c r="C1445" t="str">
        <v>Female/Male Ratio</v>
      </c>
      <c r="D1445" t="str">
        <v>no</v>
      </c>
      <c r="E1445" t="str">
        <v>round($N$63+((A64-$A$63)*($N$73-$N$63)/($A$73-$A$63)),4)</v>
      </c>
    </row>
    <row r="1446">
      <c r="A1446">
        <v>1892</v>
      </c>
      <c r="B1446" t="str">
        <v>official_net_growth</v>
      </c>
      <c r="C1446" t="str">
        <v>Official Net Growth</v>
      </c>
      <c r="D1446" t="str">
        <v>yes</v>
      </c>
      <c r="E1446" t="str">
        <v>Official membership - prior-year official membership</v>
      </c>
    </row>
    <row r="1447">
      <c r="A1447">
        <v>1892</v>
      </c>
      <c r="B1447" t="str">
        <v>official_growth_rate</v>
      </c>
      <c r="C1447" t="str">
        <v>Official Growth Rate</v>
      </c>
      <c r="D1447" t="str">
        <v>yes</v>
      </c>
      <c r="E1447" t="str">
        <v>Official net growth / prior-year official membership</v>
      </c>
    </row>
    <row r="1448">
      <c r="A1448">
        <v>1892</v>
      </c>
      <c r="B1448" t="str">
        <v>yoy_net_growth</v>
      </c>
      <c r="C1448" t="str">
        <v>YoY % ∆ Net Growth</v>
      </c>
      <c r="D1448" t="str">
        <v>yes</v>
      </c>
      <c r="E1448" t="str">
        <v>(Official net growth - prior-year net growth) / prior-year net growth</v>
      </c>
    </row>
    <row r="1449">
      <c r="A1449">
        <v>1892</v>
      </c>
      <c r="B1449" t="str">
        <v>cor_baptisms</v>
      </c>
      <c r="C1449" t="str">
        <v>CoR Baptisms</v>
      </c>
      <c r="D1449" t="str">
        <v>yes</v>
      </c>
      <c r="E1449" t="str">
        <v>Children of record from 8 years prior * current CoR baptism rate</v>
      </c>
    </row>
    <row r="1450">
      <c r="A1450">
        <v>1892</v>
      </c>
      <c r="B1450" t="str">
        <v>yoy_cor</v>
      </c>
      <c r="C1450" t="str">
        <v>YoY % ∆ CoR</v>
      </c>
      <c r="D1450" t="str">
        <v>yes</v>
      </c>
      <c r="E1450" t="str">
        <v>(Children of record - prior-year children of record) / prior-year children of record</v>
      </c>
    </row>
    <row r="1451">
      <c r="A1451">
        <v>1892</v>
      </c>
      <c r="B1451" t="str">
        <v>cor_baptisms_as_of_net_growth</v>
      </c>
      <c r="C1451" t="str">
        <v>∆ CoR Baptisms as % of Net Growth</v>
      </c>
      <c r="D1451" t="str">
        <v>yes</v>
      </c>
      <c r="E1451" t="str">
        <v>Children-of-record baptisms / official net growth</v>
      </c>
    </row>
    <row r="1452">
      <c r="A1452">
        <v>1892</v>
      </c>
      <c r="B1452" t="str">
        <v>children_of_record_8_yrs_prior_baptized</v>
      </c>
      <c r="C1452" t="str">
        <v>% children of record, 8 yrs prior, baptized</v>
      </c>
      <c r="D1452" t="str">
        <v>yes</v>
      </c>
      <c r="E1452" t="str">
        <v>Prior-year CoR baptism rate - 0.0002</v>
      </c>
    </row>
    <row r="1453">
      <c r="A1453">
        <v>1892</v>
      </c>
      <c r="B1453" t="str">
        <v>percent_cor_from_8_years_prior_lost</v>
      </c>
      <c r="C1453" t="str">
        <v>Percent CoR from 8 years prior lost</v>
      </c>
      <c r="D1453" t="str">
        <v>yes</v>
      </c>
      <c r="E1453" t="str">
        <v>(CoR 8 years prior - CoR baptisms) / CoR 8 years prior</v>
      </c>
    </row>
    <row r="1454">
      <c r="A1454">
        <v>1892</v>
      </c>
      <c r="B1454" t="str">
        <v>yoy_converts</v>
      </c>
      <c r="C1454" t="str">
        <v>YoY % ∆ Converts</v>
      </c>
      <c r="D1454" t="str">
        <v>yes</v>
      </c>
      <c r="E1454" t="str">
        <v>(Converts - prior-year converts) / prior-year converts</v>
      </c>
    </row>
    <row r="1455">
      <c r="A1455">
        <v>1892</v>
      </c>
      <c r="B1455" t="str">
        <v>membership_increase</v>
      </c>
      <c r="C1455" t="str">
        <v>Membership Increase</v>
      </c>
      <c r="D1455" t="str">
        <v>yes</v>
      </c>
      <c r="E1455" t="str">
        <v>Converts + children-of-record baptisms</v>
      </c>
    </row>
    <row r="1456">
      <c r="A1456">
        <v>1892</v>
      </c>
      <c r="B1456" t="str">
        <v>attrition</v>
      </c>
      <c r="C1456" t="str">
        <v>% ∆ Attrition</v>
      </c>
      <c r="D1456" t="str">
        <v>no</v>
      </c>
      <c r="E1456" t="str">
        <v>(Current attrition - prior-year attrition) / prior-year attrition</v>
      </c>
    </row>
    <row r="1457">
      <c r="A1457">
        <v>1892</v>
      </c>
      <c r="B1457" t="str">
        <v>member_attrition_officially_accounted_for_death_resignation_unbaptized_8yo</v>
      </c>
      <c r="C1457" t="str">
        <v>Member Attrition Officially Accounted For (Death, Resignation, Unbaptized-8yo)</v>
      </c>
      <c r="D1457" t="str">
        <v>yes</v>
      </c>
      <c r="E1457" t="str">
        <v>Membership increase - official net growth</v>
      </c>
    </row>
    <row r="1458">
      <c r="A1458">
        <v>1892</v>
      </c>
      <c r="B1458" t="str">
        <v>missionaries</v>
      </c>
      <c r="C1458" t="str">
        <v>% ∆ Missionaries</v>
      </c>
      <c r="D1458" t="str">
        <v>yes</v>
      </c>
      <c r="E1458" t="str">
        <v>(Full-time missionaries - prior-year full-time missionaries) / prior-year full-time missionaries</v>
      </c>
    </row>
    <row r="1459">
      <c r="A1459">
        <v>1892</v>
      </c>
      <c r="B1459" t="str">
        <v>of_church_on_mission</v>
      </c>
      <c r="C1459" t="str">
        <v>% of Church on Mission</v>
      </c>
      <c r="D1459" t="str">
        <v>yes</v>
      </c>
      <c r="E1459" t="str">
        <v>Full-time missionaries / official membership</v>
      </c>
    </row>
    <row r="1460">
      <c r="A1460">
        <v>1892</v>
      </c>
      <c r="B1460" t="str">
        <v>conv_missionary</v>
      </c>
      <c r="C1460" t="str">
        <v>% ∆ Conv / Missionary</v>
      </c>
      <c r="D1460" t="str">
        <v>yes</v>
      </c>
      <c r="E1460" t="str">
        <v>(Conv / Missionary - prior-year Conv / Missionary) / prior-year Conv / Missionary</v>
      </c>
    </row>
    <row r="1461">
      <c r="A1461">
        <v>1892</v>
      </c>
      <c r="B1461" t="str">
        <v>conv_missionary_ai</v>
      </c>
      <c r="C1461" t="str">
        <v>Conv / Missionary</v>
      </c>
      <c r="D1461" t="str">
        <v>yes</v>
      </c>
      <c r="E1461" t="str">
        <v>Converts / full-time missionaries</v>
      </c>
    </row>
    <row r="1462">
      <c r="A1462">
        <v>1892</v>
      </c>
      <c r="B1462" t="str">
        <v>net_membership_growth_missionary</v>
      </c>
      <c r="C1462" t="str">
        <v>Net Membership Growth / Missionary</v>
      </c>
      <c r="D1462" t="str">
        <v>yes</v>
      </c>
      <c r="E1462" t="str">
        <v>Official net growth / full-time missionaries</v>
      </c>
    </row>
    <row r="1463">
      <c r="A1463">
        <v>1892</v>
      </c>
      <c r="B1463" t="str">
        <v>gross_membership_increase_missionary</v>
      </c>
      <c r="C1463" t="str">
        <v>Gross Membership Increase / Missionary</v>
      </c>
      <c r="D1463" t="str">
        <v>yes</v>
      </c>
      <c r="E1463" t="str">
        <v>Membership increase / full-time missionaries</v>
      </c>
    </row>
    <row r="1464">
      <c r="A1464">
        <v>1892</v>
      </c>
      <c r="B1464" t="str">
        <v>stakes</v>
      </c>
      <c r="C1464" t="str">
        <v>% ∆ Stakes</v>
      </c>
      <c r="D1464" t="str">
        <v>yes</v>
      </c>
      <c r="E1464" t="str">
        <v>(Stakes - prior-year stakes) / prior-year stakes</v>
      </c>
    </row>
    <row r="1465">
      <c r="A1465">
        <v>1892</v>
      </c>
      <c r="B1465" t="str">
        <v>wards_branches</v>
      </c>
      <c r="C1465" t="str">
        <v>% ∆ Wards + Branches</v>
      </c>
      <c r="D1465" t="str">
        <v>yes</v>
      </c>
      <c r="E1465" t="str">
        <v>(Wards and branches - prior-year wards and branches) / prior-year wards and branches</v>
      </c>
    </row>
    <row r="1466">
      <c r="A1466">
        <v>1892</v>
      </c>
      <c r="B1466" t="str">
        <v>ward_branch_stake</v>
      </c>
      <c r="C1466" t="str">
        <v>Ward &amp; Branch / Stake</v>
      </c>
      <c r="D1466" t="str">
        <v>yes</v>
      </c>
      <c r="E1466" t="str">
        <v>Wards and branches / stakes</v>
      </c>
    </row>
    <row r="1467">
      <c r="A1467">
        <v>1892</v>
      </c>
      <c r="B1467" t="str">
        <v>wards_branches_stake_lost_since_1973</v>
      </c>
      <c r="C1467" t="str">
        <v>Wards + Branches / Stake lost since 1973</v>
      </c>
      <c r="D1467" t="str">
        <v>no</v>
      </c>
      <c r="E1467" t="str">
        <v>(1973 wards and branches / stakes) - (current wards and branches / stakes)</v>
      </c>
    </row>
    <row r="1468">
      <c r="A1468">
        <v>1892</v>
      </c>
      <c r="B1468" t="str">
        <v>members_ward_branch</v>
      </c>
      <c r="C1468" t="str">
        <v>Members / Ward &amp; Branch</v>
      </c>
      <c r="D1468" t="str">
        <v>yes</v>
      </c>
      <c r="E1468" t="str">
        <v>Official membership / wards and branches</v>
      </c>
    </row>
    <row r="1469">
      <c r="A1469">
        <v>1892</v>
      </c>
      <c r="B1469" t="str">
        <v>ward_branch_rolls_since_1980</v>
      </c>
      <c r="C1469" t="str">
        <v>Ward &amp; Branch Rolls ∆ since 1980</v>
      </c>
      <c r="D1469" t="str">
        <v>no</v>
      </c>
      <c r="E1469" t="str">
        <v>(Current members per ward and branch) - (1980 members per ward and branch)</v>
      </c>
    </row>
    <row r="1470">
      <c r="A1470">
        <v>1893</v>
      </c>
      <c r="B1470" t="str">
        <v>official_net_growth</v>
      </c>
      <c r="C1470" t="str">
        <v>Official Net Growth</v>
      </c>
      <c r="D1470" t="str">
        <v>yes</v>
      </c>
      <c r="E1470" t="str">
        <v>Official membership - prior-year official membership</v>
      </c>
    </row>
    <row r="1471">
      <c r="A1471">
        <v>1893</v>
      </c>
      <c r="B1471" t="str">
        <v>official_growth_rate</v>
      </c>
      <c r="C1471" t="str">
        <v>Official Growth Rate</v>
      </c>
      <c r="D1471" t="str">
        <v>yes</v>
      </c>
      <c r="E1471" t="str">
        <v>Official net growth / prior-year official membership</v>
      </c>
    </row>
    <row r="1472">
      <c r="A1472">
        <v>1893</v>
      </c>
      <c r="B1472" t="str">
        <v>yoy_net_growth</v>
      </c>
      <c r="C1472" t="str">
        <v>YoY % ∆ Net Growth</v>
      </c>
      <c r="D1472" t="str">
        <v>yes</v>
      </c>
      <c r="E1472" t="str">
        <v>(Official net growth - prior-year net growth) / prior-year net growth</v>
      </c>
    </row>
    <row r="1473">
      <c r="A1473">
        <v>1893</v>
      </c>
      <c r="B1473" t="str">
        <v>cor_baptisms</v>
      </c>
      <c r="C1473" t="str">
        <v>CoR Baptisms</v>
      </c>
      <c r="D1473" t="str">
        <v>yes</v>
      </c>
      <c r="E1473" t="str">
        <v>Children of record from 8 years prior * current CoR baptism rate</v>
      </c>
    </row>
    <row r="1474">
      <c r="A1474">
        <v>1893</v>
      </c>
      <c r="B1474" t="str">
        <v>yoy_cor</v>
      </c>
      <c r="C1474" t="str">
        <v>YoY % ∆ CoR</v>
      </c>
      <c r="D1474" t="str">
        <v>yes</v>
      </c>
      <c r="E1474" t="str">
        <v>(Children of record - prior-year children of record) / prior-year children of record</v>
      </c>
    </row>
    <row r="1475">
      <c r="A1475">
        <v>1893</v>
      </c>
      <c r="B1475" t="str">
        <v>cor_baptisms_as_of_net_growth</v>
      </c>
      <c r="C1475" t="str">
        <v>∆ CoR Baptisms as % of Net Growth</v>
      </c>
      <c r="D1475" t="str">
        <v>yes</v>
      </c>
      <c r="E1475" t="str">
        <v>Children-of-record baptisms / official net growth</v>
      </c>
    </row>
    <row r="1476">
      <c r="A1476">
        <v>1893</v>
      </c>
      <c r="B1476" t="str">
        <v>children_of_record_8_yrs_prior_baptized</v>
      </c>
      <c r="C1476" t="str">
        <v>% children of record, 8 yrs prior, baptized</v>
      </c>
      <c r="D1476" t="str">
        <v>yes</v>
      </c>
      <c r="E1476" t="str">
        <v>Prior-year CoR baptism rate - 0.0002</v>
      </c>
    </row>
    <row r="1477">
      <c r="A1477">
        <v>1893</v>
      </c>
      <c r="B1477" t="str">
        <v>percent_cor_from_8_years_prior_lost</v>
      </c>
      <c r="C1477" t="str">
        <v>Percent CoR from 8 years prior lost</v>
      </c>
      <c r="D1477" t="str">
        <v>yes</v>
      </c>
      <c r="E1477" t="str">
        <v>(CoR 8 years prior - CoR baptisms) / CoR 8 years prior</v>
      </c>
    </row>
    <row r="1478">
      <c r="A1478">
        <v>1893</v>
      </c>
      <c r="B1478" t="str">
        <v>yoy_converts</v>
      </c>
      <c r="C1478" t="str">
        <v>YoY % ∆ Converts</v>
      </c>
      <c r="D1478" t="str">
        <v>yes</v>
      </c>
      <c r="E1478" t="str">
        <v>(Converts - prior-year converts) / prior-year converts</v>
      </c>
    </row>
    <row r="1479">
      <c r="A1479">
        <v>1893</v>
      </c>
      <c r="B1479" t="str">
        <v>membership_increase</v>
      </c>
      <c r="C1479" t="str">
        <v>Membership Increase</v>
      </c>
      <c r="D1479" t="str">
        <v>yes</v>
      </c>
      <c r="E1479" t="str">
        <v>Converts + children-of-record baptisms</v>
      </c>
    </row>
    <row r="1480">
      <c r="A1480">
        <v>1893</v>
      </c>
      <c r="B1480" t="str">
        <v>attrition</v>
      </c>
      <c r="C1480" t="str">
        <v>% ∆ Attrition</v>
      </c>
      <c r="D1480" t="str">
        <v>no</v>
      </c>
      <c r="E1480" t="str">
        <v>(Current attrition - prior-year attrition) / prior-year attrition</v>
      </c>
    </row>
    <row r="1481">
      <c r="A1481">
        <v>1893</v>
      </c>
      <c r="B1481" t="str">
        <v>member_attrition_officially_accounted_for_death_resignation_unbaptized_8yo</v>
      </c>
      <c r="C1481" t="str">
        <v>Member Attrition Officially Accounted For (Death, Resignation, Unbaptized-8yo)</v>
      </c>
      <c r="D1481" t="str">
        <v>yes</v>
      </c>
      <c r="E1481" t="str">
        <v>Membership increase - official net growth</v>
      </c>
    </row>
    <row r="1482">
      <c r="A1482">
        <v>1893</v>
      </c>
      <c r="B1482" t="str">
        <v>missionaries</v>
      </c>
      <c r="C1482" t="str">
        <v>% ∆ Missionaries</v>
      </c>
      <c r="D1482" t="str">
        <v>yes</v>
      </c>
      <c r="E1482" t="str">
        <v>(Full-time missionaries - prior-year full-time missionaries) / prior-year full-time missionaries</v>
      </c>
    </row>
    <row r="1483">
      <c r="A1483">
        <v>1893</v>
      </c>
      <c r="B1483" t="str">
        <v>of_church_on_mission</v>
      </c>
      <c r="C1483" t="str">
        <v>% of Church on Mission</v>
      </c>
      <c r="D1483" t="str">
        <v>yes</v>
      </c>
      <c r="E1483" t="str">
        <v>Full-time missionaries / official membership</v>
      </c>
    </row>
    <row r="1484">
      <c r="A1484">
        <v>1893</v>
      </c>
      <c r="B1484" t="str">
        <v>conv_missionary</v>
      </c>
      <c r="C1484" t="str">
        <v>% ∆ Conv / Missionary</v>
      </c>
      <c r="D1484" t="str">
        <v>yes</v>
      </c>
      <c r="E1484" t="str">
        <v>(Conv / Missionary - prior-year Conv / Missionary) / prior-year Conv / Missionary</v>
      </c>
    </row>
    <row r="1485">
      <c r="A1485">
        <v>1893</v>
      </c>
      <c r="B1485" t="str">
        <v>conv_missionary_ai</v>
      </c>
      <c r="C1485" t="str">
        <v>Conv / Missionary</v>
      </c>
      <c r="D1485" t="str">
        <v>yes</v>
      </c>
      <c r="E1485" t="str">
        <v>Converts / full-time missionaries</v>
      </c>
    </row>
    <row r="1486">
      <c r="A1486">
        <v>1893</v>
      </c>
      <c r="B1486" t="str">
        <v>net_membership_growth_missionary</v>
      </c>
      <c r="C1486" t="str">
        <v>Net Membership Growth / Missionary</v>
      </c>
      <c r="D1486" t="str">
        <v>yes</v>
      </c>
      <c r="E1486" t="str">
        <v>Official net growth / full-time missionaries</v>
      </c>
    </row>
    <row r="1487">
      <c r="A1487">
        <v>1893</v>
      </c>
      <c r="B1487" t="str">
        <v>gross_membership_increase_missionary</v>
      </c>
      <c r="C1487" t="str">
        <v>Gross Membership Increase / Missionary</v>
      </c>
      <c r="D1487" t="str">
        <v>yes</v>
      </c>
      <c r="E1487" t="str">
        <v>Membership increase / full-time missionaries</v>
      </c>
    </row>
    <row r="1488">
      <c r="A1488">
        <v>1893</v>
      </c>
      <c r="B1488" t="str">
        <v>stakes</v>
      </c>
      <c r="C1488" t="str">
        <v>% ∆ Stakes</v>
      </c>
      <c r="D1488" t="str">
        <v>yes</v>
      </c>
      <c r="E1488" t="str">
        <v>(Stakes - prior-year stakes) / prior-year stakes</v>
      </c>
    </row>
    <row r="1489">
      <c r="A1489">
        <v>1893</v>
      </c>
      <c r="B1489" t="str">
        <v>wards_branches</v>
      </c>
      <c r="C1489" t="str">
        <v>% ∆ Wards + Branches</v>
      </c>
      <c r="D1489" t="str">
        <v>yes</v>
      </c>
      <c r="E1489" t="str">
        <v>(Wards and branches - prior-year wards and branches) / prior-year wards and branches</v>
      </c>
    </row>
    <row r="1490">
      <c r="A1490">
        <v>1893</v>
      </c>
      <c r="B1490" t="str">
        <v>ward_branch_stake</v>
      </c>
      <c r="C1490" t="str">
        <v>Ward &amp; Branch / Stake</v>
      </c>
      <c r="D1490" t="str">
        <v>yes</v>
      </c>
      <c r="E1490" t="str">
        <v>Wards and branches / stakes</v>
      </c>
    </row>
    <row r="1491">
      <c r="A1491">
        <v>1893</v>
      </c>
      <c r="B1491" t="str">
        <v>wards_branches_stake_lost_since_1973</v>
      </c>
      <c r="C1491" t="str">
        <v>Wards + Branches / Stake lost since 1973</v>
      </c>
      <c r="D1491" t="str">
        <v>no</v>
      </c>
      <c r="E1491" t="str">
        <v>(1973 wards and branches / stakes) - (current wards and branches / stakes)</v>
      </c>
    </row>
    <row r="1492">
      <c r="A1492">
        <v>1893</v>
      </c>
      <c r="B1492" t="str">
        <v>members_ward_branch</v>
      </c>
      <c r="C1492" t="str">
        <v>Members / Ward &amp; Branch</v>
      </c>
      <c r="D1492" t="str">
        <v>yes</v>
      </c>
      <c r="E1492" t="str">
        <v>Official membership / wards and branches</v>
      </c>
    </row>
    <row r="1493">
      <c r="A1493">
        <v>1893</v>
      </c>
      <c r="B1493" t="str">
        <v>ward_branch_rolls_since_1980</v>
      </c>
      <c r="C1493" t="str">
        <v>Ward &amp; Branch Rolls ∆ since 1980</v>
      </c>
      <c r="D1493" t="str">
        <v>no</v>
      </c>
      <c r="E1493" t="str">
        <v>(Current members per ward and branch) - (1980 members per ward and branch)</v>
      </c>
    </row>
    <row r="1494">
      <c r="A1494">
        <v>1894</v>
      </c>
      <c r="B1494" t="str">
        <v>official_net_growth</v>
      </c>
      <c r="C1494" t="str">
        <v>Official Net Growth</v>
      </c>
      <c r="D1494" t="str">
        <v>yes</v>
      </c>
      <c r="E1494" t="str">
        <v>Official membership - prior-year official membership</v>
      </c>
    </row>
    <row r="1495">
      <c r="A1495">
        <v>1894</v>
      </c>
      <c r="B1495" t="str">
        <v>official_growth_rate</v>
      </c>
      <c r="C1495" t="str">
        <v>Official Growth Rate</v>
      </c>
      <c r="D1495" t="str">
        <v>yes</v>
      </c>
      <c r="E1495" t="str">
        <v>Official net growth / prior-year official membership</v>
      </c>
    </row>
    <row r="1496">
      <c r="A1496">
        <v>1894</v>
      </c>
      <c r="B1496" t="str">
        <v>yoy_net_growth</v>
      </c>
      <c r="C1496" t="str">
        <v>YoY % ∆ Net Growth</v>
      </c>
      <c r="D1496" t="str">
        <v>yes</v>
      </c>
      <c r="E1496" t="str">
        <v>(Official net growth - prior-year net growth) / prior-year net growth</v>
      </c>
    </row>
    <row r="1497">
      <c r="A1497">
        <v>1894</v>
      </c>
      <c r="B1497" t="str">
        <v>cor_baptisms</v>
      </c>
      <c r="C1497" t="str">
        <v>CoR Baptisms</v>
      </c>
      <c r="D1497" t="str">
        <v>yes</v>
      </c>
      <c r="E1497" t="str">
        <v>Children of record from 8 years prior * current CoR baptism rate</v>
      </c>
    </row>
    <row r="1498">
      <c r="A1498">
        <v>1894</v>
      </c>
      <c r="B1498" t="str">
        <v>yoy_cor</v>
      </c>
      <c r="C1498" t="str">
        <v>YoY % ∆ CoR</v>
      </c>
      <c r="D1498" t="str">
        <v>yes</v>
      </c>
      <c r="E1498" t="str">
        <v>(Children of record - prior-year children of record) / prior-year children of record</v>
      </c>
    </row>
    <row r="1499">
      <c r="A1499">
        <v>1894</v>
      </c>
      <c r="B1499" t="str">
        <v>cor_baptisms_as_of_net_growth</v>
      </c>
      <c r="C1499" t="str">
        <v>∆ CoR Baptisms as % of Net Growth</v>
      </c>
      <c r="D1499" t="str">
        <v>yes</v>
      </c>
      <c r="E1499" t="str">
        <v>Children-of-record baptisms / official net growth</v>
      </c>
    </row>
    <row r="1500">
      <c r="A1500">
        <v>1894</v>
      </c>
      <c r="B1500" t="str">
        <v>children_of_record_8_yrs_prior_baptized</v>
      </c>
      <c r="C1500" t="str">
        <v>% children of record, 8 yrs prior, baptized</v>
      </c>
      <c r="D1500" t="str">
        <v>yes</v>
      </c>
      <c r="E1500" t="str">
        <v>Prior-year CoR baptism rate - 0.0002</v>
      </c>
    </row>
    <row r="1501">
      <c r="A1501">
        <v>1894</v>
      </c>
      <c r="B1501" t="str">
        <v>percent_cor_from_8_years_prior_lost</v>
      </c>
      <c r="C1501" t="str">
        <v>Percent CoR from 8 years prior lost</v>
      </c>
      <c r="D1501" t="str">
        <v>yes</v>
      </c>
      <c r="E1501" t="str">
        <v>(CoR 8 years prior - CoR baptisms) / CoR 8 years prior</v>
      </c>
    </row>
    <row r="1502">
      <c r="A1502">
        <v>1894</v>
      </c>
      <c r="B1502" t="str">
        <v>yoy_converts</v>
      </c>
      <c r="C1502" t="str">
        <v>YoY % ∆ Converts</v>
      </c>
      <c r="D1502" t="str">
        <v>yes</v>
      </c>
      <c r="E1502" t="str">
        <v>(Converts - prior-year converts) / prior-year converts</v>
      </c>
    </row>
    <row r="1503">
      <c r="A1503">
        <v>1894</v>
      </c>
      <c r="B1503" t="str">
        <v>membership_increase</v>
      </c>
      <c r="C1503" t="str">
        <v>Membership Increase</v>
      </c>
      <c r="D1503" t="str">
        <v>yes</v>
      </c>
      <c r="E1503" t="str">
        <v>Converts + children-of-record baptisms</v>
      </c>
    </row>
    <row r="1504">
      <c r="A1504">
        <v>1894</v>
      </c>
      <c r="B1504" t="str">
        <v>attrition</v>
      </c>
      <c r="C1504" t="str">
        <v>% ∆ Attrition</v>
      </c>
      <c r="D1504" t="str">
        <v>no</v>
      </c>
      <c r="E1504" t="str">
        <v>(Current attrition - prior-year attrition) / prior-year attrition</v>
      </c>
    </row>
    <row r="1505">
      <c r="A1505">
        <v>1894</v>
      </c>
      <c r="B1505" t="str">
        <v>member_attrition_officially_accounted_for_death_resignation_unbaptized_8yo</v>
      </c>
      <c r="C1505" t="str">
        <v>Member Attrition Officially Accounted For (Death, Resignation, Unbaptized-8yo)</v>
      </c>
      <c r="D1505" t="str">
        <v>yes</v>
      </c>
      <c r="E1505" t="str">
        <v>Membership increase - official net growth</v>
      </c>
    </row>
    <row r="1506">
      <c r="A1506">
        <v>1894</v>
      </c>
      <c r="B1506" t="str">
        <v>missionaries</v>
      </c>
      <c r="C1506" t="str">
        <v>% ∆ Missionaries</v>
      </c>
      <c r="D1506" t="str">
        <v>yes</v>
      </c>
      <c r="E1506" t="str">
        <v>(Full-time missionaries - prior-year full-time missionaries) / prior-year full-time missionaries</v>
      </c>
    </row>
    <row r="1507">
      <c r="A1507">
        <v>1894</v>
      </c>
      <c r="B1507" t="str">
        <v>of_church_on_mission</v>
      </c>
      <c r="C1507" t="str">
        <v>% of Church on Mission</v>
      </c>
      <c r="D1507" t="str">
        <v>yes</v>
      </c>
      <c r="E1507" t="str">
        <v>Full-time missionaries / official membership</v>
      </c>
    </row>
    <row r="1508">
      <c r="A1508">
        <v>1894</v>
      </c>
      <c r="B1508" t="str">
        <v>conv_missionary</v>
      </c>
      <c r="C1508" t="str">
        <v>% ∆ Conv / Missionary</v>
      </c>
      <c r="D1508" t="str">
        <v>yes</v>
      </c>
      <c r="E1508" t="str">
        <v>(Conv / Missionary - prior-year Conv / Missionary) / prior-year Conv / Missionary</v>
      </c>
    </row>
    <row r="1509">
      <c r="A1509">
        <v>1894</v>
      </c>
      <c r="B1509" t="str">
        <v>conv_missionary_ai</v>
      </c>
      <c r="C1509" t="str">
        <v>Conv / Missionary</v>
      </c>
      <c r="D1509" t="str">
        <v>yes</v>
      </c>
      <c r="E1509" t="str">
        <v>Converts / full-time missionaries</v>
      </c>
    </row>
    <row r="1510">
      <c r="A1510">
        <v>1894</v>
      </c>
      <c r="B1510" t="str">
        <v>net_membership_growth_missionary</v>
      </c>
      <c r="C1510" t="str">
        <v>Net Membership Growth / Missionary</v>
      </c>
      <c r="D1510" t="str">
        <v>yes</v>
      </c>
      <c r="E1510" t="str">
        <v>Official net growth / full-time missionaries</v>
      </c>
    </row>
    <row r="1511">
      <c r="A1511">
        <v>1894</v>
      </c>
      <c r="B1511" t="str">
        <v>gross_membership_increase_missionary</v>
      </c>
      <c r="C1511" t="str">
        <v>Gross Membership Increase / Missionary</v>
      </c>
      <c r="D1511" t="str">
        <v>yes</v>
      </c>
      <c r="E1511" t="str">
        <v>Membership increase / full-time missionaries</v>
      </c>
    </row>
    <row r="1512">
      <c r="A1512">
        <v>1894</v>
      </c>
      <c r="B1512" t="str">
        <v>stakes</v>
      </c>
      <c r="C1512" t="str">
        <v>% ∆ Stakes</v>
      </c>
      <c r="D1512" t="str">
        <v>yes</v>
      </c>
      <c r="E1512" t="str">
        <v>(Stakes - prior-year stakes) / prior-year stakes</v>
      </c>
    </row>
    <row r="1513">
      <c r="A1513">
        <v>1894</v>
      </c>
      <c r="B1513" t="str">
        <v>wards_branches</v>
      </c>
      <c r="C1513" t="str">
        <v>% ∆ Wards + Branches</v>
      </c>
      <c r="D1513" t="str">
        <v>yes</v>
      </c>
      <c r="E1513" t="str">
        <v>(Wards and branches - prior-year wards and branches) / prior-year wards and branches</v>
      </c>
    </row>
    <row r="1514">
      <c r="A1514">
        <v>1894</v>
      </c>
      <c r="B1514" t="str">
        <v>ward_branch_stake</v>
      </c>
      <c r="C1514" t="str">
        <v>Ward &amp; Branch / Stake</v>
      </c>
      <c r="D1514" t="str">
        <v>yes</v>
      </c>
      <c r="E1514" t="str">
        <v>Wards and branches / stakes</v>
      </c>
    </row>
    <row r="1515">
      <c r="A1515">
        <v>1894</v>
      </c>
      <c r="B1515" t="str">
        <v>wards_branches_stake_lost_since_1973</v>
      </c>
      <c r="C1515" t="str">
        <v>Wards + Branches / Stake lost since 1973</v>
      </c>
      <c r="D1515" t="str">
        <v>no</v>
      </c>
      <c r="E1515" t="str">
        <v>(1973 wards and branches / stakes) - (current wards and branches / stakes)</v>
      </c>
    </row>
    <row r="1516">
      <c r="A1516">
        <v>1894</v>
      </c>
      <c r="B1516" t="str">
        <v>members_ward_branch</v>
      </c>
      <c r="C1516" t="str">
        <v>Members / Ward &amp; Branch</v>
      </c>
      <c r="D1516" t="str">
        <v>yes</v>
      </c>
      <c r="E1516" t="str">
        <v>Official membership / wards and branches</v>
      </c>
    </row>
    <row r="1517">
      <c r="A1517">
        <v>1894</v>
      </c>
      <c r="B1517" t="str">
        <v>ward_branch_rolls_since_1980</v>
      </c>
      <c r="C1517" t="str">
        <v>Ward &amp; Branch Rolls ∆ since 1980</v>
      </c>
      <c r="D1517" t="str">
        <v>no</v>
      </c>
      <c r="E1517" t="str">
        <v>(Current members per ward and branch) - (1980 members per ward and branch)</v>
      </c>
    </row>
    <row r="1518">
      <c r="A1518">
        <v>1895</v>
      </c>
      <c r="B1518" t="str">
        <v>official_net_growth</v>
      </c>
      <c r="C1518" t="str">
        <v>Official Net Growth</v>
      </c>
      <c r="D1518" t="str">
        <v>yes</v>
      </c>
      <c r="E1518" t="str">
        <v>Official membership - prior-year official membership</v>
      </c>
    </row>
    <row r="1519">
      <c r="A1519">
        <v>1895</v>
      </c>
      <c r="B1519" t="str">
        <v>official_growth_rate</v>
      </c>
      <c r="C1519" t="str">
        <v>Official Growth Rate</v>
      </c>
      <c r="D1519" t="str">
        <v>yes</v>
      </c>
      <c r="E1519" t="str">
        <v>Official net growth / prior-year official membership</v>
      </c>
    </row>
    <row r="1520">
      <c r="A1520">
        <v>1895</v>
      </c>
      <c r="B1520" t="str">
        <v>yoy_net_growth</v>
      </c>
      <c r="C1520" t="str">
        <v>YoY % ∆ Net Growth</v>
      </c>
      <c r="D1520" t="str">
        <v>yes</v>
      </c>
      <c r="E1520" t="str">
        <v>(Official net growth - prior-year net growth) / prior-year net growth</v>
      </c>
    </row>
    <row r="1521">
      <c r="A1521">
        <v>1895</v>
      </c>
      <c r="B1521" t="str">
        <v>cor_baptisms</v>
      </c>
      <c r="C1521" t="str">
        <v>CoR Baptisms</v>
      </c>
      <c r="D1521" t="str">
        <v>yes</v>
      </c>
      <c r="E1521" t="str">
        <v>Children of record from 8 years prior * current CoR baptism rate</v>
      </c>
    </row>
    <row r="1522">
      <c r="A1522">
        <v>1895</v>
      </c>
      <c r="B1522" t="str">
        <v>yoy_cor</v>
      </c>
      <c r="C1522" t="str">
        <v>YoY % ∆ CoR</v>
      </c>
      <c r="D1522" t="str">
        <v>yes</v>
      </c>
      <c r="E1522" t="str">
        <v>(Children of record - prior-year children of record) / prior-year children of record</v>
      </c>
    </row>
    <row r="1523">
      <c r="A1523">
        <v>1895</v>
      </c>
      <c r="B1523" t="str">
        <v>cor_baptisms_as_of_net_growth</v>
      </c>
      <c r="C1523" t="str">
        <v>∆ CoR Baptisms as % of Net Growth</v>
      </c>
      <c r="D1523" t="str">
        <v>yes</v>
      </c>
      <c r="E1523" t="str">
        <v>Children-of-record baptisms / official net growth</v>
      </c>
    </row>
    <row r="1524">
      <c r="A1524">
        <v>1895</v>
      </c>
      <c r="B1524" t="str">
        <v>children_of_record_8_yrs_prior_baptized</v>
      </c>
      <c r="C1524" t="str">
        <v>% children of record, 8 yrs prior, baptized</v>
      </c>
      <c r="D1524" t="str">
        <v>yes</v>
      </c>
      <c r="E1524" t="str">
        <v>Prior-year CoR baptism rate - 0.0002</v>
      </c>
    </row>
    <row r="1525">
      <c r="A1525">
        <v>1895</v>
      </c>
      <c r="B1525" t="str">
        <v>percent_cor_from_8_years_prior_lost</v>
      </c>
      <c r="C1525" t="str">
        <v>Percent CoR from 8 years prior lost</v>
      </c>
      <c r="D1525" t="str">
        <v>yes</v>
      </c>
      <c r="E1525" t="str">
        <v>(CoR 8 years prior - CoR baptisms) / CoR 8 years prior</v>
      </c>
    </row>
    <row r="1526">
      <c r="A1526">
        <v>1895</v>
      </c>
      <c r="B1526" t="str">
        <v>yoy_converts</v>
      </c>
      <c r="C1526" t="str">
        <v>YoY % ∆ Converts</v>
      </c>
      <c r="D1526" t="str">
        <v>yes</v>
      </c>
      <c r="E1526" t="str">
        <v>(Converts - prior-year converts) / prior-year converts</v>
      </c>
    </row>
    <row r="1527">
      <c r="A1527">
        <v>1895</v>
      </c>
      <c r="B1527" t="str">
        <v>membership_increase</v>
      </c>
      <c r="C1527" t="str">
        <v>Membership Increase</v>
      </c>
      <c r="D1527" t="str">
        <v>yes</v>
      </c>
      <c r="E1527" t="str">
        <v>Converts + children-of-record baptisms</v>
      </c>
    </row>
    <row r="1528">
      <c r="A1528">
        <v>1895</v>
      </c>
      <c r="B1528" t="str">
        <v>attrition</v>
      </c>
      <c r="C1528" t="str">
        <v>% ∆ Attrition</v>
      </c>
      <c r="D1528" t="str">
        <v>no</v>
      </c>
      <c r="E1528" t="str">
        <v>(Current attrition - prior-year attrition) / prior-year attrition</v>
      </c>
    </row>
    <row r="1529">
      <c r="A1529">
        <v>1895</v>
      </c>
      <c r="B1529" t="str">
        <v>member_attrition_officially_accounted_for_death_resignation_unbaptized_8yo</v>
      </c>
      <c r="C1529" t="str">
        <v>Member Attrition Officially Accounted For (Death, Resignation, Unbaptized-8yo)</v>
      </c>
      <c r="D1529" t="str">
        <v>yes</v>
      </c>
      <c r="E1529" t="str">
        <v>Membership increase - official net growth</v>
      </c>
    </row>
    <row r="1530">
      <c r="A1530">
        <v>1895</v>
      </c>
      <c r="B1530" t="str">
        <v>missionaries</v>
      </c>
      <c r="C1530" t="str">
        <v>% ∆ Missionaries</v>
      </c>
      <c r="D1530" t="str">
        <v>yes</v>
      </c>
      <c r="E1530" t="str">
        <v>(Full-time missionaries - prior-year full-time missionaries) / prior-year full-time missionaries</v>
      </c>
    </row>
    <row r="1531">
      <c r="A1531">
        <v>1895</v>
      </c>
      <c r="B1531" t="str">
        <v>of_church_on_mission</v>
      </c>
      <c r="C1531" t="str">
        <v>% of Church on Mission</v>
      </c>
      <c r="D1531" t="str">
        <v>yes</v>
      </c>
      <c r="E1531" t="str">
        <v>Full-time missionaries / official membership</v>
      </c>
    </row>
    <row r="1532">
      <c r="A1532">
        <v>1895</v>
      </c>
      <c r="B1532" t="str">
        <v>conv_missionary</v>
      </c>
      <c r="C1532" t="str">
        <v>% ∆ Conv / Missionary</v>
      </c>
      <c r="D1532" t="str">
        <v>yes</v>
      </c>
      <c r="E1532" t="str">
        <v>(Conv / Missionary - prior-year Conv / Missionary) / prior-year Conv / Missionary</v>
      </c>
    </row>
    <row r="1533">
      <c r="A1533">
        <v>1895</v>
      </c>
      <c r="B1533" t="str">
        <v>conv_missionary_ai</v>
      </c>
      <c r="C1533" t="str">
        <v>Conv / Missionary</v>
      </c>
      <c r="D1533" t="str">
        <v>yes</v>
      </c>
      <c r="E1533" t="str">
        <v>Converts / full-time missionaries</v>
      </c>
    </row>
    <row r="1534">
      <c r="A1534">
        <v>1895</v>
      </c>
      <c r="B1534" t="str">
        <v>net_membership_growth_missionary</v>
      </c>
      <c r="C1534" t="str">
        <v>Net Membership Growth / Missionary</v>
      </c>
      <c r="D1534" t="str">
        <v>yes</v>
      </c>
      <c r="E1534" t="str">
        <v>Official net growth / full-time missionaries</v>
      </c>
    </row>
    <row r="1535">
      <c r="A1535">
        <v>1895</v>
      </c>
      <c r="B1535" t="str">
        <v>gross_membership_increase_missionary</v>
      </c>
      <c r="C1535" t="str">
        <v>Gross Membership Increase / Missionary</v>
      </c>
      <c r="D1535" t="str">
        <v>yes</v>
      </c>
      <c r="E1535" t="str">
        <v>Membership increase / full-time missionaries</v>
      </c>
    </row>
    <row r="1536">
      <c r="A1536">
        <v>1895</v>
      </c>
      <c r="B1536" t="str">
        <v>stakes</v>
      </c>
      <c r="C1536" t="str">
        <v>% ∆ Stakes</v>
      </c>
      <c r="D1536" t="str">
        <v>yes</v>
      </c>
      <c r="E1536" t="str">
        <v>(Stakes - prior-year stakes) / prior-year stakes</v>
      </c>
    </row>
    <row r="1537">
      <c r="A1537">
        <v>1895</v>
      </c>
      <c r="B1537" t="str">
        <v>wards_branches</v>
      </c>
      <c r="C1537" t="str">
        <v>% ∆ Wards + Branches</v>
      </c>
      <c r="D1537" t="str">
        <v>yes</v>
      </c>
      <c r="E1537" t="str">
        <v>(Wards and branches - prior-year wards and branches) / prior-year wards and branches</v>
      </c>
    </row>
    <row r="1538">
      <c r="A1538">
        <v>1895</v>
      </c>
      <c r="B1538" t="str">
        <v>ward_branch_stake</v>
      </c>
      <c r="C1538" t="str">
        <v>Ward &amp; Branch / Stake</v>
      </c>
      <c r="D1538" t="str">
        <v>yes</v>
      </c>
      <c r="E1538" t="str">
        <v>Wards and branches / stakes</v>
      </c>
    </row>
    <row r="1539">
      <c r="A1539">
        <v>1895</v>
      </c>
      <c r="B1539" t="str">
        <v>wards_branches_stake_lost_since_1973</v>
      </c>
      <c r="C1539" t="str">
        <v>Wards + Branches / Stake lost since 1973</v>
      </c>
      <c r="D1539" t="str">
        <v>no</v>
      </c>
      <c r="E1539" t="str">
        <v>(1973 wards and branches / stakes) - (current wards and branches / stakes)</v>
      </c>
    </row>
    <row r="1540">
      <c r="A1540">
        <v>1895</v>
      </c>
      <c r="B1540" t="str">
        <v>members_ward_branch</v>
      </c>
      <c r="C1540" t="str">
        <v>Members / Ward &amp; Branch</v>
      </c>
      <c r="D1540" t="str">
        <v>yes</v>
      </c>
      <c r="E1540" t="str">
        <v>Official membership / wards and branches</v>
      </c>
    </row>
    <row r="1541">
      <c r="A1541">
        <v>1895</v>
      </c>
      <c r="B1541" t="str">
        <v>ward_branch_rolls_since_1980</v>
      </c>
      <c r="C1541" t="str">
        <v>Ward &amp; Branch Rolls ∆ since 1980</v>
      </c>
      <c r="D1541" t="str">
        <v>no</v>
      </c>
      <c r="E1541" t="str">
        <v>(Current members per ward and branch) - (1980 members per ward and branch)</v>
      </c>
    </row>
    <row r="1542">
      <c r="A1542">
        <v>1896</v>
      </c>
      <c r="B1542" t="str">
        <v>official_net_growth</v>
      </c>
      <c r="C1542" t="str">
        <v>Official Net Growth</v>
      </c>
      <c r="D1542" t="str">
        <v>yes</v>
      </c>
      <c r="E1542" t="str">
        <v>Official membership - prior-year official membership</v>
      </c>
    </row>
    <row r="1543">
      <c r="A1543">
        <v>1896</v>
      </c>
      <c r="B1543" t="str">
        <v>official_growth_rate</v>
      </c>
      <c r="C1543" t="str">
        <v>Official Growth Rate</v>
      </c>
      <c r="D1543" t="str">
        <v>yes</v>
      </c>
      <c r="E1543" t="str">
        <v>Official net growth / prior-year official membership</v>
      </c>
    </row>
    <row r="1544">
      <c r="A1544">
        <v>1896</v>
      </c>
      <c r="B1544" t="str">
        <v>yoy_net_growth</v>
      </c>
      <c r="C1544" t="str">
        <v>YoY % ∆ Net Growth</v>
      </c>
      <c r="D1544" t="str">
        <v>yes</v>
      </c>
      <c r="E1544" t="str">
        <v>(Official net growth - prior-year net growth) / prior-year net growth</v>
      </c>
    </row>
    <row r="1545">
      <c r="A1545">
        <v>1896</v>
      </c>
      <c r="B1545" t="str">
        <v>cor_baptisms</v>
      </c>
      <c r="C1545" t="str">
        <v>CoR Baptisms</v>
      </c>
      <c r="D1545" t="str">
        <v>yes</v>
      </c>
      <c r="E1545" t="str">
        <v>Children of record from 8 years prior * current CoR baptism rate</v>
      </c>
    </row>
    <row r="1546">
      <c r="A1546">
        <v>1896</v>
      </c>
      <c r="B1546" t="str">
        <v>yoy_cor</v>
      </c>
      <c r="C1546" t="str">
        <v>YoY % ∆ CoR</v>
      </c>
      <c r="D1546" t="str">
        <v>yes</v>
      </c>
      <c r="E1546" t="str">
        <v>(Children of record - prior-year children of record) / prior-year children of record</v>
      </c>
    </row>
    <row r="1547">
      <c r="A1547">
        <v>1896</v>
      </c>
      <c r="B1547" t="str">
        <v>cor_baptisms_as_of_net_growth</v>
      </c>
      <c r="C1547" t="str">
        <v>∆ CoR Baptisms as % of Net Growth</v>
      </c>
      <c r="D1547" t="str">
        <v>yes</v>
      </c>
      <c r="E1547" t="str">
        <v>Children-of-record baptisms / official net growth</v>
      </c>
    </row>
    <row r="1548">
      <c r="A1548">
        <v>1896</v>
      </c>
      <c r="B1548" t="str">
        <v>children_of_record_8_yrs_prior_baptized</v>
      </c>
      <c r="C1548" t="str">
        <v>% children of record, 8 yrs prior, baptized</v>
      </c>
      <c r="D1548" t="str">
        <v>yes</v>
      </c>
      <c r="E1548" t="str">
        <v>Prior-year CoR baptism rate - 0.0002</v>
      </c>
    </row>
    <row r="1549">
      <c r="A1549">
        <v>1896</v>
      </c>
      <c r="B1549" t="str">
        <v>percent_cor_from_8_years_prior_lost</v>
      </c>
      <c r="C1549" t="str">
        <v>Percent CoR from 8 years prior lost</v>
      </c>
      <c r="D1549" t="str">
        <v>yes</v>
      </c>
      <c r="E1549" t="str">
        <v>(CoR 8 years prior - CoR baptisms) / CoR 8 years prior</v>
      </c>
    </row>
    <row r="1550">
      <c r="A1550">
        <v>1896</v>
      </c>
      <c r="B1550" t="str">
        <v>yoy_converts</v>
      </c>
      <c r="C1550" t="str">
        <v>YoY % ∆ Converts</v>
      </c>
      <c r="D1550" t="str">
        <v>yes</v>
      </c>
      <c r="E1550" t="str">
        <v>(Converts - prior-year converts) / prior-year converts</v>
      </c>
    </row>
    <row r="1551">
      <c r="A1551">
        <v>1896</v>
      </c>
      <c r="B1551" t="str">
        <v>membership_increase</v>
      </c>
      <c r="C1551" t="str">
        <v>Membership Increase</v>
      </c>
      <c r="D1551" t="str">
        <v>yes</v>
      </c>
      <c r="E1551" t="str">
        <v>Converts + children-of-record baptisms</v>
      </c>
    </row>
    <row r="1552">
      <c r="A1552">
        <v>1896</v>
      </c>
      <c r="B1552" t="str">
        <v>attrition</v>
      </c>
      <c r="C1552" t="str">
        <v>% ∆ Attrition</v>
      </c>
      <c r="D1552" t="str">
        <v>no</v>
      </c>
      <c r="E1552" t="str">
        <v>(Current attrition - prior-year attrition) / prior-year attrition</v>
      </c>
    </row>
    <row r="1553">
      <c r="A1553">
        <v>1896</v>
      </c>
      <c r="B1553" t="str">
        <v>member_attrition_officially_accounted_for_death_resignation_unbaptized_8yo</v>
      </c>
      <c r="C1553" t="str">
        <v>Member Attrition Officially Accounted For (Death, Resignation, Unbaptized-8yo)</v>
      </c>
      <c r="D1553" t="str">
        <v>yes</v>
      </c>
      <c r="E1553" t="str">
        <v>Membership increase - official net growth</v>
      </c>
    </row>
    <row r="1554">
      <c r="A1554">
        <v>1896</v>
      </c>
      <c r="B1554" t="str">
        <v>missionaries</v>
      </c>
      <c r="C1554" t="str">
        <v>% ∆ Missionaries</v>
      </c>
      <c r="D1554" t="str">
        <v>yes</v>
      </c>
      <c r="E1554" t="str">
        <v>(Full-time missionaries - prior-year full-time missionaries) / prior-year full-time missionaries</v>
      </c>
    </row>
    <row r="1555">
      <c r="A1555">
        <v>1896</v>
      </c>
      <c r="B1555" t="str">
        <v>of_church_on_mission</v>
      </c>
      <c r="C1555" t="str">
        <v>% of Church on Mission</v>
      </c>
      <c r="D1555" t="str">
        <v>yes</v>
      </c>
      <c r="E1555" t="str">
        <v>Full-time missionaries / official membership</v>
      </c>
    </row>
    <row r="1556">
      <c r="A1556">
        <v>1896</v>
      </c>
      <c r="B1556" t="str">
        <v>conv_missionary</v>
      </c>
      <c r="C1556" t="str">
        <v>% ∆ Conv / Missionary</v>
      </c>
      <c r="D1556" t="str">
        <v>yes</v>
      </c>
      <c r="E1556" t="str">
        <v>(Conv / Missionary - prior-year Conv / Missionary) / prior-year Conv / Missionary</v>
      </c>
    </row>
    <row r="1557">
      <c r="A1557">
        <v>1896</v>
      </c>
      <c r="B1557" t="str">
        <v>conv_missionary_ai</v>
      </c>
      <c r="C1557" t="str">
        <v>Conv / Missionary</v>
      </c>
      <c r="D1557" t="str">
        <v>yes</v>
      </c>
      <c r="E1557" t="str">
        <v>Converts / full-time missionaries</v>
      </c>
    </row>
    <row r="1558">
      <c r="A1558">
        <v>1896</v>
      </c>
      <c r="B1558" t="str">
        <v>net_membership_growth_missionary</v>
      </c>
      <c r="C1558" t="str">
        <v>Net Membership Growth / Missionary</v>
      </c>
      <c r="D1558" t="str">
        <v>yes</v>
      </c>
      <c r="E1558" t="str">
        <v>Official net growth / full-time missionaries</v>
      </c>
    </row>
    <row r="1559">
      <c r="A1559">
        <v>1896</v>
      </c>
      <c r="B1559" t="str">
        <v>gross_membership_increase_missionary</v>
      </c>
      <c r="C1559" t="str">
        <v>Gross Membership Increase / Missionary</v>
      </c>
      <c r="D1559" t="str">
        <v>yes</v>
      </c>
      <c r="E1559" t="str">
        <v>Membership increase / full-time missionaries</v>
      </c>
    </row>
    <row r="1560">
      <c r="A1560">
        <v>1896</v>
      </c>
      <c r="B1560" t="str">
        <v>stakes</v>
      </c>
      <c r="C1560" t="str">
        <v>% ∆ Stakes</v>
      </c>
      <c r="D1560" t="str">
        <v>yes</v>
      </c>
      <c r="E1560" t="str">
        <v>(Stakes - prior-year stakes) / prior-year stakes</v>
      </c>
    </row>
    <row r="1561">
      <c r="A1561">
        <v>1896</v>
      </c>
      <c r="B1561" t="str">
        <v>wards_branches</v>
      </c>
      <c r="C1561" t="str">
        <v>% ∆ Wards + Branches</v>
      </c>
      <c r="D1561" t="str">
        <v>yes</v>
      </c>
      <c r="E1561" t="str">
        <v>(Wards and branches - prior-year wards and branches) / prior-year wards and branches</v>
      </c>
    </row>
    <row r="1562">
      <c r="A1562">
        <v>1896</v>
      </c>
      <c r="B1562" t="str">
        <v>ward_branch_stake</v>
      </c>
      <c r="C1562" t="str">
        <v>Ward &amp; Branch / Stake</v>
      </c>
      <c r="D1562" t="str">
        <v>yes</v>
      </c>
      <c r="E1562" t="str">
        <v>Wards and branches / stakes</v>
      </c>
    </row>
    <row r="1563">
      <c r="A1563">
        <v>1896</v>
      </c>
      <c r="B1563" t="str">
        <v>wards_branches_stake_lost_since_1973</v>
      </c>
      <c r="C1563" t="str">
        <v>Wards + Branches / Stake lost since 1973</v>
      </c>
      <c r="D1563" t="str">
        <v>no</v>
      </c>
      <c r="E1563" t="str">
        <v>(1973 wards and branches / stakes) - (current wards and branches / stakes)</v>
      </c>
    </row>
    <row r="1564">
      <c r="A1564">
        <v>1896</v>
      </c>
      <c r="B1564" t="str">
        <v>members_ward_branch</v>
      </c>
      <c r="C1564" t="str">
        <v>Members / Ward &amp; Branch</v>
      </c>
      <c r="D1564" t="str">
        <v>yes</v>
      </c>
      <c r="E1564" t="str">
        <v>Official membership / wards and branches</v>
      </c>
    </row>
    <row r="1565">
      <c r="A1565">
        <v>1896</v>
      </c>
      <c r="B1565" t="str">
        <v>ward_branch_rolls_since_1980</v>
      </c>
      <c r="C1565" t="str">
        <v>Ward &amp; Branch Rolls ∆ since 1980</v>
      </c>
      <c r="D1565" t="str">
        <v>no</v>
      </c>
      <c r="E1565" t="str">
        <v>(Current members per ward and branch) - (1980 members per ward and branch)</v>
      </c>
    </row>
    <row r="1566">
      <c r="A1566">
        <v>1897</v>
      </c>
      <c r="B1566" t="str">
        <v>official_net_growth</v>
      </c>
      <c r="C1566" t="str">
        <v>Official Net Growth</v>
      </c>
      <c r="D1566" t="str">
        <v>yes</v>
      </c>
      <c r="E1566" t="str">
        <v>Official membership - prior-year official membership</v>
      </c>
    </row>
    <row r="1567">
      <c r="A1567">
        <v>1897</v>
      </c>
      <c r="B1567" t="str">
        <v>official_growth_rate</v>
      </c>
      <c r="C1567" t="str">
        <v>Official Growth Rate</v>
      </c>
      <c r="D1567" t="str">
        <v>yes</v>
      </c>
      <c r="E1567" t="str">
        <v>Official net growth / prior-year official membership</v>
      </c>
    </row>
    <row r="1568">
      <c r="A1568">
        <v>1897</v>
      </c>
      <c r="B1568" t="str">
        <v>yoy_net_growth</v>
      </c>
      <c r="C1568" t="str">
        <v>YoY % ∆ Net Growth</v>
      </c>
      <c r="D1568" t="str">
        <v>yes</v>
      </c>
      <c r="E1568" t="str">
        <v>(Official net growth - prior-year net growth) / prior-year net growth</v>
      </c>
    </row>
    <row r="1569">
      <c r="A1569">
        <v>1897</v>
      </c>
      <c r="B1569" t="str">
        <v>cor_baptisms</v>
      </c>
      <c r="C1569" t="str">
        <v>CoR Baptisms</v>
      </c>
      <c r="D1569" t="str">
        <v>yes</v>
      </c>
      <c r="E1569" t="str">
        <v>Children of record from 8 years prior * current CoR baptism rate</v>
      </c>
    </row>
    <row r="1570">
      <c r="A1570">
        <v>1897</v>
      </c>
      <c r="B1570" t="str">
        <v>yoy_cor</v>
      </c>
      <c r="C1570" t="str">
        <v>YoY % ∆ CoR</v>
      </c>
      <c r="D1570" t="str">
        <v>yes</v>
      </c>
      <c r="E1570" t="str">
        <v>(Children of record - prior-year children of record) / prior-year children of record</v>
      </c>
    </row>
    <row r="1571">
      <c r="A1571">
        <v>1897</v>
      </c>
      <c r="B1571" t="str">
        <v>cor_baptisms_as_of_net_growth</v>
      </c>
      <c r="C1571" t="str">
        <v>∆ CoR Baptisms as % of Net Growth</v>
      </c>
      <c r="D1571" t="str">
        <v>yes</v>
      </c>
      <c r="E1571" t="str">
        <v>Children-of-record baptisms / official net growth</v>
      </c>
    </row>
    <row r="1572">
      <c r="A1572">
        <v>1897</v>
      </c>
      <c r="B1572" t="str">
        <v>children_of_record_8_yrs_prior_baptized</v>
      </c>
      <c r="C1572" t="str">
        <v>% children of record, 8 yrs prior, baptized</v>
      </c>
      <c r="D1572" t="str">
        <v>yes</v>
      </c>
      <c r="E1572" t="str">
        <v>Prior-year CoR baptism rate - 0.0002</v>
      </c>
    </row>
    <row r="1573">
      <c r="A1573">
        <v>1897</v>
      </c>
      <c r="B1573" t="str">
        <v>percent_cor_from_8_years_prior_lost</v>
      </c>
      <c r="C1573" t="str">
        <v>Percent CoR from 8 years prior lost</v>
      </c>
      <c r="D1573" t="str">
        <v>yes</v>
      </c>
      <c r="E1573" t="str">
        <v>(CoR 8 years prior - CoR baptisms) / CoR 8 years prior</v>
      </c>
    </row>
    <row r="1574">
      <c r="A1574">
        <v>1897</v>
      </c>
      <c r="B1574" t="str">
        <v>yoy_converts</v>
      </c>
      <c r="C1574" t="str">
        <v>YoY % ∆ Converts</v>
      </c>
      <c r="D1574" t="str">
        <v>yes</v>
      </c>
      <c r="E1574" t="str">
        <v>(Converts - prior-year converts) / prior-year converts</v>
      </c>
    </row>
    <row r="1575">
      <c r="A1575">
        <v>1897</v>
      </c>
      <c r="B1575" t="str">
        <v>membership_increase</v>
      </c>
      <c r="C1575" t="str">
        <v>Membership Increase</v>
      </c>
      <c r="D1575" t="str">
        <v>yes</v>
      </c>
      <c r="E1575" t="str">
        <v>Converts + children-of-record baptisms</v>
      </c>
    </row>
    <row r="1576">
      <c r="A1576">
        <v>1897</v>
      </c>
      <c r="B1576" t="str">
        <v>attrition</v>
      </c>
      <c r="C1576" t="str">
        <v>% ∆ Attrition</v>
      </c>
      <c r="D1576" t="str">
        <v>no</v>
      </c>
      <c r="E1576" t="str">
        <v>(Current attrition - prior-year attrition) / prior-year attrition</v>
      </c>
    </row>
    <row r="1577">
      <c r="A1577">
        <v>1897</v>
      </c>
      <c r="B1577" t="str">
        <v>member_attrition_officially_accounted_for_death_resignation_unbaptized_8yo</v>
      </c>
      <c r="C1577" t="str">
        <v>Member Attrition Officially Accounted For (Death, Resignation, Unbaptized-8yo)</v>
      </c>
      <c r="D1577" t="str">
        <v>yes</v>
      </c>
      <c r="E1577" t="str">
        <v>Membership increase - official net growth</v>
      </c>
    </row>
    <row r="1578">
      <c r="A1578">
        <v>1897</v>
      </c>
      <c r="B1578" t="str">
        <v>missionaries</v>
      </c>
      <c r="C1578" t="str">
        <v>% ∆ Missionaries</v>
      </c>
      <c r="D1578" t="str">
        <v>yes</v>
      </c>
      <c r="E1578" t="str">
        <v>(Full-time missionaries - prior-year full-time missionaries) / prior-year full-time missionaries</v>
      </c>
    </row>
    <row r="1579">
      <c r="A1579">
        <v>1897</v>
      </c>
      <c r="B1579" t="str">
        <v>of_church_on_mission</v>
      </c>
      <c r="C1579" t="str">
        <v>% of Church on Mission</v>
      </c>
      <c r="D1579" t="str">
        <v>yes</v>
      </c>
      <c r="E1579" t="str">
        <v>Full-time missionaries / official membership</v>
      </c>
    </row>
    <row r="1580">
      <c r="A1580">
        <v>1897</v>
      </c>
      <c r="B1580" t="str">
        <v>conv_missionary</v>
      </c>
      <c r="C1580" t="str">
        <v>% ∆ Conv / Missionary</v>
      </c>
      <c r="D1580" t="str">
        <v>yes</v>
      </c>
      <c r="E1580" t="str">
        <v>(Conv / Missionary - prior-year Conv / Missionary) / prior-year Conv / Missionary</v>
      </c>
    </row>
    <row r="1581">
      <c r="A1581">
        <v>1897</v>
      </c>
      <c r="B1581" t="str">
        <v>conv_missionary_ai</v>
      </c>
      <c r="C1581" t="str">
        <v>Conv / Missionary</v>
      </c>
      <c r="D1581" t="str">
        <v>yes</v>
      </c>
      <c r="E1581" t="str">
        <v>Converts / full-time missionaries</v>
      </c>
    </row>
    <row r="1582">
      <c r="A1582">
        <v>1897</v>
      </c>
      <c r="B1582" t="str">
        <v>net_membership_growth_missionary</v>
      </c>
      <c r="C1582" t="str">
        <v>Net Membership Growth / Missionary</v>
      </c>
      <c r="D1582" t="str">
        <v>yes</v>
      </c>
      <c r="E1582" t="str">
        <v>Official net growth / full-time missionaries</v>
      </c>
    </row>
    <row r="1583">
      <c r="A1583">
        <v>1897</v>
      </c>
      <c r="B1583" t="str">
        <v>gross_membership_increase_missionary</v>
      </c>
      <c r="C1583" t="str">
        <v>Gross Membership Increase / Missionary</v>
      </c>
      <c r="D1583" t="str">
        <v>yes</v>
      </c>
      <c r="E1583" t="str">
        <v>Membership increase / full-time missionaries</v>
      </c>
    </row>
    <row r="1584">
      <c r="A1584">
        <v>1897</v>
      </c>
      <c r="B1584" t="str">
        <v>stakes</v>
      </c>
      <c r="C1584" t="str">
        <v>% ∆ Stakes</v>
      </c>
      <c r="D1584" t="str">
        <v>yes</v>
      </c>
      <c r="E1584" t="str">
        <v>(Stakes - prior-year stakes) / prior-year stakes</v>
      </c>
    </row>
    <row r="1585">
      <c r="A1585">
        <v>1897</v>
      </c>
      <c r="B1585" t="str">
        <v>wards_branches</v>
      </c>
      <c r="C1585" t="str">
        <v>% ∆ Wards + Branches</v>
      </c>
      <c r="D1585" t="str">
        <v>yes</v>
      </c>
      <c r="E1585" t="str">
        <v>(Wards and branches - prior-year wards and branches) / prior-year wards and branches</v>
      </c>
    </row>
    <row r="1586">
      <c r="A1586">
        <v>1897</v>
      </c>
      <c r="B1586" t="str">
        <v>ward_branch_stake</v>
      </c>
      <c r="C1586" t="str">
        <v>Ward &amp; Branch / Stake</v>
      </c>
      <c r="D1586" t="str">
        <v>yes</v>
      </c>
      <c r="E1586" t="str">
        <v>Wards and branches / stakes</v>
      </c>
    </row>
    <row r="1587">
      <c r="A1587">
        <v>1897</v>
      </c>
      <c r="B1587" t="str">
        <v>wards_branches_stake_lost_since_1973</v>
      </c>
      <c r="C1587" t="str">
        <v>Wards + Branches / Stake lost since 1973</v>
      </c>
      <c r="D1587" t="str">
        <v>no</v>
      </c>
      <c r="E1587" t="str">
        <v>(1973 wards and branches / stakes) - (current wards and branches / stakes)</v>
      </c>
    </row>
    <row r="1588">
      <c r="A1588">
        <v>1897</v>
      </c>
      <c r="B1588" t="str">
        <v>members_ward_branch</v>
      </c>
      <c r="C1588" t="str">
        <v>Members / Ward &amp; Branch</v>
      </c>
      <c r="D1588" t="str">
        <v>yes</v>
      </c>
      <c r="E1588" t="str">
        <v>Official membership / wards and branches</v>
      </c>
    </row>
    <row r="1589">
      <c r="A1589">
        <v>1897</v>
      </c>
      <c r="B1589" t="str">
        <v>ward_branch_rolls_since_1980</v>
      </c>
      <c r="C1589" t="str">
        <v>Ward &amp; Branch Rolls ∆ since 1980</v>
      </c>
      <c r="D1589" t="str">
        <v>no</v>
      </c>
      <c r="E1589" t="str">
        <v>(Current members per ward and branch) - (1980 members per ward and branch)</v>
      </c>
    </row>
    <row r="1590">
      <c r="A1590">
        <v>1898</v>
      </c>
      <c r="B1590" t="str">
        <v>official_net_growth</v>
      </c>
      <c r="C1590" t="str">
        <v>Official Net Growth</v>
      </c>
      <c r="D1590" t="str">
        <v>yes</v>
      </c>
      <c r="E1590" t="str">
        <v>Official membership - prior-year official membership</v>
      </c>
    </row>
    <row r="1591">
      <c r="A1591">
        <v>1898</v>
      </c>
      <c r="B1591" t="str">
        <v>official_growth_rate</v>
      </c>
      <c r="C1591" t="str">
        <v>Official Growth Rate</v>
      </c>
      <c r="D1591" t="str">
        <v>yes</v>
      </c>
      <c r="E1591" t="str">
        <v>Official net growth / prior-year official membership</v>
      </c>
    </row>
    <row r="1592">
      <c r="A1592">
        <v>1898</v>
      </c>
      <c r="B1592" t="str">
        <v>yoy_net_growth</v>
      </c>
      <c r="C1592" t="str">
        <v>YoY % ∆ Net Growth</v>
      </c>
      <c r="D1592" t="str">
        <v>yes</v>
      </c>
      <c r="E1592" t="str">
        <v>(Official net growth - prior-year net growth) / prior-year net growth</v>
      </c>
    </row>
    <row r="1593">
      <c r="A1593">
        <v>1898</v>
      </c>
      <c r="B1593" t="str">
        <v>cor_baptisms</v>
      </c>
      <c r="C1593" t="str">
        <v>CoR Baptisms</v>
      </c>
      <c r="D1593" t="str">
        <v>yes</v>
      </c>
      <c r="E1593" t="str">
        <v>Children of record from 8 years prior * current CoR baptism rate</v>
      </c>
    </row>
    <row r="1594">
      <c r="A1594">
        <v>1898</v>
      </c>
      <c r="B1594" t="str">
        <v>yoy_cor</v>
      </c>
      <c r="C1594" t="str">
        <v>YoY % ∆ CoR</v>
      </c>
      <c r="D1594" t="str">
        <v>yes</v>
      </c>
      <c r="E1594" t="str">
        <v>(Children of record - prior-year children of record) / prior-year children of record</v>
      </c>
    </row>
    <row r="1595">
      <c r="A1595">
        <v>1898</v>
      </c>
      <c r="B1595" t="str">
        <v>cor_baptisms_as_of_net_growth</v>
      </c>
      <c r="C1595" t="str">
        <v>∆ CoR Baptisms as % of Net Growth</v>
      </c>
      <c r="D1595" t="str">
        <v>yes</v>
      </c>
      <c r="E1595" t="str">
        <v>Children-of-record baptisms / official net growth</v>
      </c>
    </row>
    <row r="1596">
      <c r="A1596">
        <v>1898</v>
      </c>
      <c r="B1596" t="str">
        <v>children_of_record_8_yrs_prior_baptized</v>
      </c>
      <c r="C1596" t="str">
        <v>% children of record, 8 yrs prior, baptized</v>
      </c>
      <c r="D1596" t="str">
        <v>yes</v>
      </c>
      <c r="E1596" t="str">
        <v>Prior-year CoR baptism rate - 0.0002</v>
      </c>
    </row>
    <row r="1597">
      <c r="A1597">
        <v>1898</v>
      </c>
      <c r="B1597" t="str">
        <v>percent_cor_from_8_years_prior_lost</v>
      </c>
      <c r="C1597" t="str">
        <v>Percent CoR from 8 years prior lost</v>
      </c>
      <c r="D1597" t="str">
        <v>yes</v>
      </c>
      <c r="E1597" t="str">
        <v>(CoR 8 years prior - CoR baptisms) / CoR 8 years prior</v>
      </c>
    </row>
    <row r="1598">
      <c r="A1598">
        <v>1898</v>
      </c>
      <c r="B1598" t="str">
        <v>yoy_converts</v>
      </c>
      <c r="C1598" t="str">
        <v>YoY % ∆ Converts</v>
      </c>
      <c r="D1598" t="str">
        <v>yes</v>
      </c>
      <c r="E1598" t="str">
        <v>(Converts - prior-year converts) / prior-year converts</v>
      </c>
    </row>
    <row r="1599">
      <c r="A1599">
        <v>1898</v>
      </c>
      <c r="B1599" t="str">
        <v>membership_increase</v>
      </c>
      <c r="C1599" t="str">
        <v>Membership Increase</v>
      </c>
      <c r="D1599" t="str">
        <v>yes</v>
      </c>
      <c r="E1599" t="str">
        <v>Converts + children-of-record baptisms</v>
      </c>
    </row>
    <row r="1600">
      <c r="A1600">
        <v>1898</v>
      </c>
      <c r="B1600" t="str">
        <v>attrition</v>
      </c>
      <c r="C1600" t="str">
        <v>% ∆ Attrition</v>
      </c>
      <c r="D1600" t="str">
        <v>no</v>
      </c>
      <c r="E1600" t="str">
        <v>(Current attrition - prior-year attrition) / prior-year attrition</v>
      </c>
    </row>
    <row r="1601">
      <c r="A1601">
        <v>1898</v>
      </c>
      <c r="B1601" t="str">
        <v>member_attrition_officially_accounted_for_death_resignation_unbaptized_8yo</v>
      </c>
      <c r="C1601" t="str">
        <v>Member Attrition Officially Accounted For (Death, Resignation, Unbaptized-8yo)</v>
      </c>
      <c r="D1601" t="str">
        <v>yes</v>
      </c>
      <c r="E1601" t="str">
        <v>Membership increase - official net growth</v>
      </c>
    </row>
    <row r="1602">
      <c r="A1602">
        <v>1898</v>
      </c>
      <c r="B1602" t="str">
        <v>missionaries</v>
      </c>
      <c r="C1602" t="str">
        <v>% ∆ Missionaries</v>
      </c>
      <c r="D1602" t="str">
        <v>yes</v>
      </c>
      <c r="E1602" t="str">
        <v>(Full-time missionaries - prior-year full-time missionaries) / prior-year full-time missionaries</v>
      </c>
    </row>
    <row r="1603">
      <c r="A1603">
        <v>1898</v>
      </c>
      <c r="B1603" t="str">
        <v>of_church_on_mission</v>
      </c>
      <c r="C1603" t="str">
        <v>% of Church on Mission</v>
      </c>
      <c r="D1603" t="str">
        <v>yes</v>
      </c>
      <c r="E1603" t="str">
        <v>Full-time missionaries / official membership</v>
      </c>
    </row>
    <row r="1604">
      <c r="A1604">
        <v>1898</v>
      </c>
      <c r="B1604" t="str">
        <v>conv_missionary</v>
      </c>
      <c r="C1604" t="str">
        <v>% ∆ Conv / Missionary</v>
      </c>
      <c r="D1604" t="str">
        <v>yes</v>
      </c>
      <c r="E1604" t="str">
        <v>(Conv / Missionary - prior-year Conv / Missionary) / prior-year Conv / Missionary</v>
      </c>
    </row>
    <row r="1605">
      <c r="A1605">
        <v>1898</v>
      </c>
      <c r="B1605" t="str">
        <v>conv_missionary_ai</v>
      </c>
      <c r="C1605" t="str">
        <v>Conv / Missionary</v>
      </c>
      <c r="D1605" t="str">
        <v>yes</v>
      </c>
      <c r="E1605" t="str">
        <v>Converts / full-time missionaries</v>
      </c>
    </row>
    <row r="1606">
      <c r="A1606">
        <v>1898</v>
      </c>
      <c r="B1606" t="str">
        <v>net_membership_growth_missionary</v>
      </c>
      <c r="C1606" t="str">
        <v>Net Membership Growth / Missionary</v>
      </c>
      <c r="D1606" t="str">
        <v>yes</v>
      </c>
      <c r="E1606" t="str">
        <v>Official net growth / full-time missionaries</v>
      </c>
    </row>
    <row r="1607">
      <c r="A1607">
        <v>1898</v>
      </c>
      <c r="B1607" t="str">
        <v>gross_membership_increase_missionary</v>
      </c>
      <c r="C1607" t="str">
        <v>Gross Membership Increase / Missionary</v>
      </c>
      <c r="D1607" t="str">
        <v>yes</v>
      </c>
      <c r="E1607" t="str">
        <v>Membership increase / full-time missionaries</v>
      </c>
    </row>
    <row r="1608">
      <c r="A1608">
        <v>1898</v>
      </c>
      <c r="B1608" t="str">
        <v>stakes</v>
      </c>
      <c r="C1608" t="str">
        <v>% ∆ Stakes</v>
      </c>
      <c r="D1608" t="str">
        <v>yes</v>
      </c>
      <c r="E1608" t="str">
        <v>(Stakes - prior-year stakes) / prior-year stakes</v>
      </c>
    </row>
    <row r="1609">
      <c r="A1609">
        <v>1898</v>
      </c>
      <c r="B1609" t="str">
        <v>wards_branches</v>
      </c>
      <c r="C1609" t="str">
        <v>% ∆ Wards + Branches</v>
      </c>
      <c r="D1609" t="str">
        <v>yes</v>
      </c>
      <c r="E1609" t="str">
        <v>(Wards and branches - prior-year wards and branches) / prior-year wards and branches</v>
      </c>
    </row>
    <row r="1610">
      <c r="A1610">
        <v>1898</v>
      </c>
      <c r="B1610" t="str">
        <v>ward_branch_stake</v>
      </c>
      <c r="C1610" t="str">
        <v>Ward &amp; Branch / Stake</v>
      </c>
      <c r="D1610" t="str">
        <v>yes</v>
      </c>
      <c r="E1610" t="str">
        <v>Wards and branches / stakes</v>
      </c>
    </row>
    <row r="1611">
      <c r="A1611">
        <v>1898</v>
      </c>
      <c r="B1611" t="str">
        <v>wards_branches_stake_lost_since_1973</v>
      </c>
      <c r="C1611" t="str">
        <v>Wards + Branches / Stake lost since 1973</v>
      </c>
      <c r="D1611" t="str">
        <v>no</v>
      </c>
      <c r="E1611" t="str">
        <v>(1973 wards and branches / stakes) - (current wards and branches / stakes)</v>
      </c>
    </row>
    <row r="1612">
      <c r="A1612">
        <v>1898</v>
      </c>
      <c r="B1612" t="str">
        <v>members_ward_branch</v>
      </c>
      <c r="C1612" t="str">
        <v>Members / Ward &amp; Branch</v>
      </c>
      <c r="D1612" t="str">
        <v>yes</v>
      </c>
      <c r="E1612" t="str">
        <v>Official membership / wards and branches</v>
      </c>
    </row>
    <row r="1613">
      <c r="A1613">
        <v>1898</v>
      </c>
      <c r="B1613" t="str">
        <v>ward_branch_rolls_since_1980</v>
      </c>
      <c r="C1613" t="str">
        <v>Ward &amp; Branch Rolls ∆ since 1980</v>
      </c>
      <c r="D1613" t="str">
        <v>no</v>
      </c>
      <c r="E1613" t="str">
        <v>(Current members per ward and branch) - (1980 members per ward and branch)</v>
      </c>
    </row>
    <row r="1614">
      <c r="A1614">
        <v>1899</v>
      </c>
      <c r="B1614" t="str">
        <v>official_net_growth</v>
      </c>
      <c r="C1614" t="str">
        <v>Official Net Growth</v>
      </c>
      <c r="D1614" t="str">
        <v>yes</v>
      </c>
      <c r="E1614" t="str">
        <v>Official membership - prior-year official membership</v>
      </c>
    </row>
    <row r="1615">
      <c r="A1615">
        <v>1899</v>
      </c>
      <c r="B1615" t="str">
        <v>official_growth_rate</v>
      </c>
      <c r="C1615" t="str">
        <v>Official Growth Rate</v>
      </c>
      <c r="D1615" t="str">
        <v>yes</v>
      </c>
      <c r="E1615" t="str">
        <v>Official net growth / prior-year official membership</v>
      </c>
    </row>
    <row r="1616">
      <c r="A1616">
        <v>1899</v>
      </c>
      <c r="B1616" t="str">
        <v>yoy_net_growth</v>
      </c>
      <c r="C1616" t="str">
        <v>YoY % ∆ Net Growth</v>
      </c>
      <c r="D1616" t="str">
        <v>yes</v>
      </c>
      <c r="E1616" t="str">
        <v>(Official net growth - prior-year net growth) / prior-year net growth</v>
      </c>
    </row>
    <row r="1617">
      <c r="A1617">
        <v>1899</v>
      </c>
      <c r="B1617" t="str">
        <v>cor_baptisms</v>
      </c>
      <c r="C1617" t="str">
        <v>CoR Baptisms</v>
      </c>
      <c r="D1617" t="str">
        <v>yes</v>
      </c>
      <c r="E1617" t="str">
        <v>Children of record from 8 years prior * current CoR baptism rate</v>
      </c>
    </row>
    <row r="1618">
      <c r="A1618">
        <v>1899</v>
      </c>
      <c r="B1618" t="str">
        <v>yoy_cor</v>
      </c>
      <c r="C1618" t="str">
        <v>YoY % ∆ CoR</v>
      </c>
      <c r="D1618" t="str">
        <v>yes</v>
      </c>
      <c r="E1618" t="str">
        <v>(Children of record - prior-year children of record) / prior-year children of record</v>
      </c>
    </row>
    <row r="1619">
      <c r="A1619">
        <v>1899</v>
      </c>
      <c r="B1619" t="str">
        <v>cor_baptisms_as_of_net_growth</v>
      </c>
      <c r="C1619" t="str">
        <v>∆ CoR Baptisms as % of Net Growth</v>
      </c>
      <c r="D1619" t="str">
        <v>yes</v>
      </c>
      <c r="E1619" t="str">
        <v>Children-of-record baptisms / official net growth</v>
      </c>
    </row>
    <row r="1620">
      <c r="A1620">
        <v>1899</v>
      </c>
      <c r="B1620" t="str">
        <v>children_of_record_8_yrs_prior_baptized</v>
      </c>
      <c r="C1620" t="str">
        <v>% children of record, 8 yrs prior, baptized</v>
      </c>
      <c r="D1620" t="str">
        <v>yes</v>
      </c>
      <c r="E1620" t="str">
        <v>Prior-year CoR baptism rate - 0.0002</v>
      </c>
    </row>
    <row r="1621">
      <c r="A1621">
        <v>1899</v>
      </c>
      <c r="B1621" t="str">
        <v>percent_cor_from_8_years_prior_lost</v>
      </c>
      <c r="C1621" t="str">
        <v>Percent CoR from 8 years prior lost</v>
      </c>
      <c r="D1621" t="str">
        <v>yes</v>
      </c>
      <c r="E1621" t="str">
        <v>(CoR 8 years prior - CoR baptisms) / CoR 8 years prior</v>
      </c>
    </row>
    <row r="1622">
      <c r="A1622">
        <v>1899</v>
      </c>
      <c r="B1622" t="str">
        <v>yoy_converts</v>
      </c>
      <c r="C1622" t="str">
        <v>YoY % ∆ Converts</v>
      </c>
      <c r="D1622" t="str">
        <v>yes</v>
      </c>
      <c r="E1622" t="str">
        <v>(Converts - prior-year converts) / prior-year converts</v>
      </c>
    </row>
    <row r="1623">
      <c r="A1623">
        <v>1899</v>
      </c>
      <c r="B1623" t="str">
        <v>membership_increase</v>
      </c>
      <c r="C1623" t="str">
        <v>Membership Increase</v>
      </c>
      <c r="D1623" t="str">
        <v>yes</v>
      </c>
      <c r="E1623" t="str">
        <v>Converts + children-of-record baptisms</v>
      </c>
    </row>
    <row r="1624">
      <c r="A1624">
        <v>1899</v>
      </c>
      <c r="B1624" t="str">
        <v>attrition</v>
      </c>
      <c r="C1624" t="str">
        <v>% ∆ Attrition</v>
      </c>
      <c r="D1624" t="str">
        <v>no</v>
      </c>
      <c r="E1624" t="str">
        <v>(Current attrition - prior-year attrition) / prior-year attrition</v>
      </c>
    </row>
    <row r="1625">
      <c r="A1625">
        <v>1899</v>
      </c>
      <c r="B1625" t="str">
        <v>member_attrition_officially_accounted_for_death_resignation_unbaptized_8yo</v>
      </c>
      <c r="C1625" t="str">
        <v>Member Attrition Officially Accounted For (Death, Resignation, Unbaptized-8yo)</v>
      </c>
      <c r="D1625" t="str">
        <v>yes</v>
      </c>
      <c r="E1625" t="str">
        <v>Membership increase - official net growth</v>
      </c>
    </row>
    <row r="1626">
      <c r="A1626">
        <v>1899</v>
      </c>
      <c r="B1626" t="str">
        <v>missionaries</v>
      </c>
      <c r="C1626" t="str">
        <v>% ∆ Missionaries</v>
      </c>
      <c r="D1626" t="str">
        <v>yes</v>
      </c>
      <c r="E1626" t="str">
        <v>(Full-time missionaries - prior-year full-time missionaries) / prior-year full-time missionaries</v>
      </c>
    </row>
    <row r="1627">
      <c r="A1627">
        <v>1899</v>
      </c>
      <c r="B1627" t="str">
        <v>of_church_on_mission</v>
      </c>
      <c r="C1627" t="str">
        <v>% of Church on Mission</v>
      </c>
      <c r="D1627" t="str">
        <v>yes</v>
      </c>
      <c r="E1627" t="str">
        <v>Full-time missionaries / official membership</v>
      </c>
    </row>
    <row r="1628">
      <c r="A1628">
        <v>1899</v>
      </c>
      <c r="B1628" t="str">
        <v>conv_missionary</v>
      </c>
      <c r="C1628" t="str">
        <v>% ∆ Conv / Missionary</v>
      </c>
      <c r="D1628" t="str">
        <v>yes</v>
      </c>
      <c r="E1628" t="str">
        <v>(Conv / Missionary - prior-year Conv / Missionary) / prior-year Conv / Missionary</v>
      </c>
    </row>
    <row r="1629">
      <c r="A1629">
        <v>1899</v>
      </c>
      <c r="B1629" t="str">
        <v>conv_missionary_ai</v>
      </c>
      <c r="C1629" t="str">
        <v>Conv / Missionary</v>
      </c>
      <c r="D1629" t="str">
        <v>yes</v>
      </c>
      <c r="E1629" t="str">
        <v>Converts / full-time missionaries</v>
      </c>
    </row>
    <row r="1630">
      <c r="A1630">
        <v>1899</v>
      </c>
      <c r="B1630" t="str">
        <v>net_membership_growth_missionary</v>
      </c>
      <c r="C1630" t="str">
        <v>Net Membership Growth / Missionary</v>
      </c>
      <c r="D1630" t="str">
        <v>yes</v>
      </c>
      <c r="E1630" t="str">
        <v>Official net growth / full-time missionaries</v>
      </c>
    </row>
    <row r="1631">
      <c r="A1631">
        <v>1899</v>
      </c>
      <c r="B1631" t="str">
        <v>gross_membership_increase_missionary</v>
      </c>
      <c r="C1631" t="str">
        <v>Gross Membership Increase / Missionary</v>
      </c>
      <c r="D1631" t="str">
        <v>yes</v>
      </c>
      <c r="E1631" t="str">
        <v>Membership increase / full-time missionaries</v>
      </c>
    </row>
    <row r="1632">
      <c r="A1632">
        <v>1899</v>
      </c>
      <c r="B1632" t="str">
        <v>stakes</v>
      </c>
      <c r="C1632" t="str">
        <v>% ∆ Stakes</v>
      </c>
      <c r="D1632" t="str">
        <v>yes</v>
      </c>
      <c r="E1632" t="str">
        <v>(Stakes - prior-year stakes) / prior-year stakes</v>
      </c>
    </row>
    <row r="1633">
      <c r="A1633">
        <v>1899</v>
      </c>
      <c r="B1633" t="str">
        <v>wards_branches</v>
      </c>
      <c r="C1633" t="str">
        <v>% ∆ Wards + Branches</v>
      </c>
      <c r="D1633" t="str">
        <v>yes</v>
      </c>
      <c r="E1633" t="str">
        <v>(Wards and branches - prior-year wards and branches) / prior-year wards and branches</v>
      </c>
    </row>
    <row r="1634">
      <c r="A1634">
        <v>1899</v>
      </c>
      <c r="B1634" t="str">
        <v>ward_branch_stake</v>
      </c>
      <c r="C1634" t="str">
        <v>Ward &amp; Branch / Stake</v>
      </c>
      <c r="D1634" t="str">
        <v>yes</v>
      </c>
      <c r="E1634" t="str">
        <v>Wards and branches / stakes</v>
      </c>
    </row>
    <row r="1635">
      <c r="A1635">
        <v>1899</v>
      </c>
      <c r="B1635" t="str">
        <v>wards_branches_stake_lost_since_1973</v>
      </c>
      <c r="C1635" t="str">
        <v>Wards + Branches / Stake lost since 1973</v>
      </c>
      <c r="D1635" t="str">
        <v>no</v>
      </c>
      <c r="E1635" t="str">
        <v>(1973 wards and branches / stakes) - (current wards and branches / stakes)</v>
      </c>
    </row>
    <row r="1636">
      <c r="A1636">
        <v>1899</v>
      </c>
      <c r="B1636" t="str">
        <v>members_ward_branch</v>
      </c>
      <c r="C1636" t="str">
        <v>Members / Ward &amp; Branch</v>
      </c>
      <c r="D1636" t="str">
        <v>yes</v>
      </c>
      <c r="E1636" t="str">
        <v>Official membership / wards and branches</v>
      </c>
    </row>
    <row r="1637">
      <c r="A1637">
        <v>1899</v>
      </c>
      <c r="B1637" t="str">
        <v>ward_branch_rolls_since_1980</v>
      </c>
      <c r="C1637" t="str">
        <v>Ward &amp; Branch Rolls ∆ since 1980</v>
      </c>
      <c r="D1637" t="str">
        <v>no</v>
      </c>
      <c r="E1637" t="str">
        <v>(Current members per ward and branch) - (1980 members per ward and branch)</v>
      </c>
    </row>
    <row r="1638">
      <c r="A1638">
        <v>1900</v>
      </c>
      <c r="B1638" t="str">
        <v>official_net_growth</v>
      </c>
      <c r="C1638" t="str">
        <v>Official Net Growth</v>
      </c>
      <c r="D1638" t="str">
        <v>yes</v>
      </c>
      <c r="E1638" t="str">
        <v>Official membership - prior-year official membership</v>
      </c>
    </row>
    <row r="1639">
      <c r="A1639">
        <v>1900</v>
      </c>
      <c r="B1639" t="str">
        <v>official_growth_rate</v>
      </c>
      <c r="C1639" t="str">
        <v>Official Growth Rate</v>
      </c>
      <c r="D1639" t="str">
        <v>yes</v>
      </c>
      <c r="E1639" t="str">
        <v>Official net growth / prior-year official membership</v>
      </c>
    </row>
    <row r="1640">
      <c r="A1640">
        <v>1900</v>
      </c>
      <c r="B1640" t="str">
        <v>yoy_net_growth</v>
      </c>
      <c r="C1640" t="str">
        <v>YoY % ∆ Net Growth</v>
      </c>
      <c r="D1640" t="str">
        <v>yes</v>
      </c>
      <c r="E1640" t="str">
        <v>(Official net growth - prior-year net growth) / prior-year net growth</v>
      </c>
    </row>
    <row r="1641">
      <c r="A1641">
        <v>1900</v>
      </c>
      <c r="B1641" t="str">
        <v>cor_baptisms</v>
      </c>
      <c r="C1641" t="str">
        <v>CoR Baptisms</v>
      </c>
      <c r="D1641" t="str">
        <v>yes</v>
      </c>
      <c r="E1641" t="str">
        <v>Children of record from 8 years prior * current CoR baptism rate</v>
      </c>
    </row>
    <row r="1642">
      <c r="A1642">
        <v>1900</v>
      </c>
      <c r="B1642" t="str">
        <v>yoy_cor</v>
      </c>
      <c r="C1642" t="str">
        <v>YoY % ∆ CoR</v>
      </c>
      <c r="D1642" t="str">
        <v>yes</v>
      </c>
      <c r="E1642" t="str">
        <v>(Children of record - prior-year children of record) / prior-year children of record</v>
      </c>
    </row>
    <row r="1643">
      <c r="A1643">
        <v>1900</v>
      </c>
      <c r="B1643" t="str">
        <v>cor_baptisms_as_of_net_growth</v>
      </c>
      <c r="C1643" t="str">
        <v>∆ CoR Baptisms as % of Net Growth</v>
      </c>
      <c r="D1643" t="str">
        <v>yes</v>
      </c>
      <c r="E1643" t="str">
        <v>Children-of-record baptisms / official net growth</v>
      </c>
    </row>
    <row r="1644">
      <c r="A1644">
        <v>1900</v>
      </c>
      <c r="B1644" t="str">
        <v>children_of_record_8_yrs_prior_baptized</v>
      </c>
      <c r="C1644" t="str">
        <v>% children of record, 8 yrs prior, baptized</v>
      </c>
      <c r="D1644" t="str">
        <v>yes</v>
      </c>
      <c r="E1644" t="str">
        <v>Prior-year CoR baptism rate - 0.0002</v>
      </c>
    </row>
    <row r="1645">
      <c r="A1645">
        <v>1900</v>
      </c>
      <c r="B1645" t="str">
        <v>percent_cor_from_8_years_prior_lost</v>
      </c>
      <c r="C1645" t="str">
        <v>Percent CoR from 8 years prior lost</v>
      </c>
      <c r="D1645" t="str">
        <v>yes</v>
      </c>
      <c r="E1645" t="str">
        <v>(CoR 8 years prior - CoR baptisms) / CoR 8 years prior</v>
      </c>
    </row>
    <row r="1646">
      <c r="A1646">
        <v>1900</v>
      </c>
      <c r="B1646" t="str">
        <v>yoy_converts</v>
      </c>
      <c r="C1646" t="str">
        <v>YoY % ∆ Converts</v>
      </c>
      <c r="D1646" t="str">
        <v>yes</v>
      </c>
      <c r="E1646" t="str">
        <v>(Converts - prior-year converts) / prior-year converts</v>
      </c>
    </row>
    <row r="1647">
      <c r="A1647">
        <v>1900</v>
      </c>
      <c r="B1647" t="str">
        <v>membership_increase</v>
      </c>
      <c r="C1647" t="str">
        <v>Membership Increase</v>
      </c>
      <c r="D1647" t="str">
        <v>yes</v>
      </c>
      <c r="E1647" t="str">
        <v>Converts + children-of-record baptisms</v>
      </c>
    </row>
    <row r="1648">
      <c r="A1648">
        <v>1900</v>
      </c>
      <c r="B1648" t="str">
        <v>attrition</v>
      </c>
      <c r="C1648" t="str">
        <v>% ∆ Attrition</v>
      </c>
      <c r="D1648" t="str">
        <v>no</v>
      </c>
      <c r="E1648" t="str">
        <v>(Current attrition - prior-year attrition) / prior-year attrition</v>
      </c>
    </row>
    <row r="1649">
      <c r="A1649">
        <v>1900</v>
      </c>
      <c r="B1649" t="str">
        <v>member_attrition_officially_accounted_for_death_resignation_unbaptized_8yo</v>
      </c>
      <c r="C1649" t="str">
        <v>Member Attrition Officially Accounted For (Death, Resignation, Unbaptized-8yo)</v>
      </c>
      <c r="D1649" t="str">
        <v>yes</v>
      </c>
      <c r="E1649" t="str">
        <v>Membership increase - official net growth</v>
      </c>
    </row>
    <row r="1650">
      <c r="A1650">
        <v>1900</v>
      </c>
      <c r="B1650" t="str">
        <v>missionaries</v>
      </c>
      <c r="C1650" t="str">
        <v>% ∆ Missionaries</v>
      </c>
      <c r="D1650" t="str">
        <v>yes</v>
      </c>
      <c r="E1650" t="str">
        <v>(Full-time missionaries - prior-year full-time missionaries) / prior-year full-time missionaries</v>
      </c>
    </row>
    <row r="1651">
      <c r="A1651">
        <v>1900</v>
      </c>
      <c r="B1651" t="str">
        <v>of_church_on_mission</v>
      </c>
      <c r="C1651" t="str">
        <v>% of Church on Mission</v>
      </c>
      <c r="D1651" t="str">
        <v>yes</v>
      </c>
      <c r="E1651" t="str">
        <v>Full-time missionaries / official membership</v>
      </c>
    </row>
    <row r="1652">
      <c r="A1652">
        <v>1900</v>
      </c>
      <c r="B1652" t="str">
        <v>conv_missionary</v>
      </c>
      <c r="C1652" t="str">
        <v>% ∆ Conv / Missionary</v>
      </c>
      <c r="D1652" t="str">
        <v>yes</v>
      </c>
      <c r="E1652" t="str">
        <v>(Conv / Missionary - prior-year Conv / Missionary) / prior-year Conv / Missionary</v>
      </c>
    </row>
    <row r="1653">
      <c r="A1653">
        <v>1900</v>
      </c>
      <c r="B1653" t="str">
        <v>conv_missionary_ai</v>
      </c>
      <c r="C1653" t="str">
        <v>Conv / Missionary</v>
      </c>
      <c r="D1653" t="str">
        <v>yes</v>
      </c>
      <c r="E1653" t="str">
        <v>Converts / full-time missionaries</v>
      </c>
    </row>
    <row r="1654">
      <c r="A1654">
        <v>1900</v>
      </c>
      <c r="B1654" t="str">
        <v>net_membership_growth_missionary</v>
      </c>
      <c r="C1654" t="str">
        <v>Net Membership Growth / Missionary</v>
      </c>
      <c r="D1654" t="str">
        <v>yes</v>
      </c>
      <c r="E1654" t="str">
        <v>Official net growth / full-time missionaries</v>
      </c>
    </row>
    <row r="1655">
      <c r="A1655">
        <v>1900</v>
      </c>
      <c r="B1655" t="str">
        <v>gross_membership_increase_missionary</v>
      </c>
      <c r="C1655" t="str">
        <v>Gross Membership Increase / Missionary</v>
      </c>
      <c r="D1655" t="str">
        <v>yes</v>
      </c>
      <c r="E1655" t="str">
        <v>Membership increase / full-time missionaries</v>
      </c>
    </row>
    <row r="1656">
      <c r="A1656">
        <v>1900</v>
      </c>
      <c r="B1656" t="str">
        <v>stakes</v>
      </c>
      <c r="C1656" t="str">
        <v>% ∆ Stakes</v>
      </c>
      <c r="D1656" t="str">
        <v>yes</v>
      </c>
      <c r="E1656" t="str">
        <v>(Stakes - prior-year stakes) / prior-year stakes</v>
      </c>
    </row>
    <row r="1657">
      <c r="A1657">
        <v>1900</v>
      </c>
      <c r="B1657" t="str">
        <v>wards_branches</v>
      </c>
      <c r="C1657" t="str">
        <v>% ∆ Wards + Branches</v>
      </c>
      <c r="D1657" t="str">
        <v>yes</v>
      </c>
      <c r="E1657" t="str">
        <v>(Wards and branches - prior-year wards and branches) / prior-year wards and branches</v>
      </c>
    </row>
    <row r="1658">
      <c r="A1658">
        <v>1900</v>
      </c>
      <c r="B1658" t="str">
        <v>ward_branch_stake</v>
      </c>
      <c r="C1658" t="str">
        <v>Ward &amp; Branch / Stake</v>
      </c>
      <c r="D1658" t="str">
        <v>yes</v>
      </c>
      <c r="E1658" t="str">
        <v>Wards and branches / stakes</v>
      </c>
    </row>
    <row r="1659">
      <c r="A1659">
        <v>1900</v>
      </c>
      <c r="B1659" t="str">
        <v>wards_branches_stake_lost_since_1973</v>
      </c>
      <c r="C1659" t="str">
        <v>Wards + Branches / Stake lost since 1973</v>
      </c>
      <c r="D1659" t="str">
        <v>no</v>
      </c>
      <c r="E1659" t="str">
        <v>(1973 wards and branches / stakes) - (current wards and branches / stakes)</v>
      </c>
    </row>
    <row r="1660">
      <c r="A1660">
        <v>1900</v>
      </c>
      <c r="B1660" t="str">
        <v>members_ward_branch</v>
      </c>
      <c r="C1660" t="str">
        <v>Members / Ward &amp; Branch</v>
      </c>
      <c r="D1660" t="str">
        <v>yes</v>
      </c>
      <c r="E1660" t="str">
        <v>Official membership / wards and branches</v>
      </c>
    </row>
    <row r="1661">
      <c r="A1661">
        <v>1900</v>
      </c>
      <c r="B1661" t="str">
        <v>ward_branch_rolls_since_1980</v>
      </c>
      <c r="C1661" t="str">
        <v>Ward &amp; Branch Rolls ∆ since 1980</v>
      </c>
      <c r="D1661" t="str">
        <v>no</v>
      </c>
      <c r="E1661" t="str">
        <v>(Current members per ward and branch) - (1980 members per ward and branch)</v>
      </c>
    </row>
    <row r="1662">
      <c r="A1662">
        <v>1900</v>
      </c>
      <c r="B1662" t="str">
        <v>supplemental_members_in_stakes</v>
      </c>
      <c r="C1662" t="str">
        <v>Members in Stakes</v>
      </c>
      <c r="D1662" t="str">
        <v>no</v>
      </c>
      <c r="E1662" t="str">
        <v>(260000-(85000*260000/(260000+50000)))*B73/225000</v>
      </c>
    </row>
    <row r="1663">
      <c r="A1663">
        <v>1900</v>
      </c>
      <c r="B1663" t="str">
        <v>supplemental_members_in_missions</v>
      </c>
      <c r="C1663" t="str">
        <v>Members in Missions</v>
      </c>
      <c r="D1663" t="str">
        <v>no</v>
      </c>
      <c r="E1663" t="str">
        <v>(50000-(85000*50000/(260000+50000)))*B73/225000</v>
      </c>
    </row>
    <row r="1664">
      <c r="A1664">
        <v>1901</v>
      </c>
      <c r="B1664" t="str">
        <v>official_net_growth</v>
      </c>
      <c r="C1664" t="str">
        <v>Official Net Growth</v>
      </c>
      <c r="D1664" t="str">
        <v>yes</v>
      </c>
      <c r="E1664" t="str">
        <v>Official membership - prior-year official membership</v>
      </c>
    </row>
    <row r="1665">
      <c r="A1665">
        <v>1901</v>
      </c>
      <c r="B1665" t="str">
        <v>official_growth_rate</v>
      </c>
      <c r="C1665" t="str">
        <v>Official Growth Rate</v>
      </c>
      <c r="D1665" t="str">
        <v>yes</v>
      </c>
      <c r="E1665" t="str">
        <v>Official net growth / prior-year official membership</v>
      </c>
    </row>
    <row r="1666">
      <c r="A1666">
        <v>1901</v>
      </c>
      <c r="B1666" t="str">
        <v>yoy_net_growth</v>
      </c>
      <c r="C1666" t="str">
        <v>YoY % ∆ Net Growth</v>
      </c>
      <c r="D1666" t="str">
        <v>yes</v>
      </c>
      <c r="E1666" t="str">
        <v>(Official net growth - prior-year net growth) / prior-year net growth</v>
      </c>
    </row>
    <row r="1667">
      <c r="A1667">
        <v>1901</v>
      </c>
      <c r="B1667" t="str">
        <v>cor_baptisms</v>
      </c>
      <c r="C1667" t="str">
        <v>CoR Baptisms</v>
      </c>
      <c r="D1667" t="str">
        <v>yes</v>
      </c>
      <c r="E1667" t="str">
        <v>Children of record from 8 years prior * current CoR baptism rate</v>
      </c>
    </row>
    <row r="1668">
      <c r="A1668">
        <v>1901</v>
      </c>
      <c r="B1668" t="str">
        <v>yoy_cor</v>
      </c>
      <c r="C1668" t="str">
        <v>YoY % ∆ CoR</v>
      </c>
      <c r="D1668" t="str">
        <v>yes</v>
      </c>
      <c r="E1668" t="str">
        <v>(Children of record - prior-year children of record) / prior-year children of record</v>
      </c>
    </row>
    <row r="1669">
      <c r="A1669">
        <v>1901</v>
      </c>
      <c r="B1669" t="str">
        <v>cor_baptisms_as_of_net_growth</v>
      </c>
      <c r="C1669" t="str">
        <v>∆ CoR Baptisms as % of Net Growth</v>
      </c>
      <c r="D1669" t="str">
        <v>yes</v>
      </c>
      <c r="E1669" t="str">
        <v>Children-of-record baptisms / official net growth</v>
      </c>
    </row>
    <row r="1670">
      <c r="A1670">
        <v>1901</v>
      </c>
      <c r="B1670" t="str">
        <v>children_of_record_8_yrs_prior_baptized</v>
      </c>
      <c r="C1670" t="str">
        <v>% children of record, 8 yrs prior, baptized</v>
      </c>
      <c r="D1670" t="str">
        <v>yes</v>
      </c>
      <c r="E1670" t="str">
        <v>Prior-year CoR baptism rate - 0.0002</v>
      </c>
    </row>
    <row r="1671">
      <c r="A1671">
        <v>1901</v>
      </c>
      <c r="B1671" t="str">
        <v>percent_cor_from_8_years_prior_lost</v>
      </c>
      <c r="C1671" t="str">
        <v>Percent CoR from 8 years prior lost</v>
      </c>
      <c r="D1671" t="str">
        <v>yes</v>
      </c>
      <c r="E1671" t="str">
        <v>(CoR 8 years prior - CoR baptisms) / CoR 8 years prior</v>
      </c>
    </row>
    <row r="1672">
      <c r="A1672">
        <v>1901</v>
      </c>
      <c r="B1672" t="str">
        <v>yoy_converts</v>
      </c>
      <c r="C1672" t="str">
        <v>YoY % ∆ Converts</v>
      </c>
      <c r="D1672" t="str">
        <v>yes</v>
      </c>
      <c r="E1672" t="str">
        <v>(Converts - prior-year converts) / prior-year converts</v>
      </c>
    </row>
    <row r="1673">
      <c r="A1673">
        <v>1901</v>
      </c>
      <c r="B1673" t="str">
        <v>membership_increase</v>
      </c>
      <c r="C1673" t="str">
        <v>Membership Increase</v>
      </c>
      <c r="D1673" t="str">
        <v>yes</v>
      </c>
      <c r="E1673" t="str">
        <v>Converts + children-of-record baptisms</v>
      </c>
    </row>
    <row r="1674">
      <c r="A1674">
        <v>1901</v>
      </c>
      <c r="B1674" t="str">
        <v>attrition</v>
      </c>
      <c r="C1674" t="str">
        <v>% ∆ Attrition</v>
      </c>
      <c r="D1674" t="str">
        <v>no</v>
      </c>
      <c r="E1674" t="str">
        <v>(Current attrition - prior-year attrition) / prior-year attrition</v>
      </c>
    </row>
    <row r="1675">
      <c r="A1675">
        <v>1901</v>
      </c>
      <c r="B1675" t="str">
        <v>member_attrition_officially_accounted_for_death_resignation_unbaptized_8yo</v>
      </c>
      <c r="C1675" t="str">
        <v>Member Attrition Officially Accounted For (Death, Resignation, Unbaptized-8yo)</v>
      </c>
      <c r="D1675" t="str">
        <v>yes</v>
      </c>
      <c r="E1675" t="str">
        <v>Membership increase - official net growth</v>
      </c>
    </row>
    <row r="1676">
      <c r="A1676">
        <v>1901</v>
      </c>
      <c r="B1676" t="str">
        <v>missionaries</v>
      </c>
      <c r="C1676" t="str">
        <v>% ∆ Missionaries</v>
      </c>
      <c r="D1676" t="str">
        <v>yes</v>
      </c>
      <c r="E1676" t="str">
        <v>(Full-time missionaries - prior-year full-time missionaries) / prior-year full-time missionaries</v>
      </c>
    </row>
    <row r="1677">
      <c r="A1677">
        <v>1901</v>
      </c>
      <c r="B1677" t="str">
        <v>of_church_on_mission</v>
      </c>
      <c r="C1677" t="str">
        <v>% of Church on Mission</v>
      </c>
      <c r="D1677" t="str">
        <v>yes</v>
      </c>
      <c r="E1677" t="str">
        <v>Full-time missionaries / official membership</v>
      </c>
    </row>
    <row r="1678">
      <c r="A1678">
        <v>1901</v>
      </c>
      <c r="B1678" t="str">
        <v>conv_missionary</v>
      </c>
      <c r="C1678" t="str">
        <v>% ∆ Conv / Missionary</v>
      </c>
      <c r="D1678" t="str">
        <v>yes</v>
      </c>
      <c r="E1678" t="str">
        <v>(Conv / Missionary - prior-year Conv / Missionary) / prior-year Conv / Missionary</v>
      </c>
    </row>
    <row r="1679">
      <c r="A1679">
        <v>1901</v>
      </c>
      <c r="B1679" t="str">
        <v>conv_missionary_ai</v>
      </c>
      <c r="C1679" t="str">
        <v>Conv / Missionary</v>
      </c>
      <c r="D1679" t="str">
        <v>yes</v>
      </c>
      <c r="E1679" t="str">
        <v>Converts / full-time missionaries</v>
      </c>
    </row>
    <row r="1680">
      <c r="A1680">
        <v>1901</v>
      </c>
      <c r="B1680" t="str">
        <v>net_membership_growth_missionary</v>
      </c>
      <c r="C1680" t="str">
        <v>Net Membership Growth / Missionary</v>
      </c>
      <c r="D1680" t="str">
        <v>yes</v>
      </c>
      <c r="E1680" t="str">
        <v>Official net growth / full-time missionaries</v>
      </c>
    </row>
    <row r="1681">
      <c r="A1681">
        <v>1901</v>
      </c>
      <c r="B1681" t="str">
        <v>gross_membership_increase_missionary</v>
      </c>
      <c r="C1681" t="str">
        <v>Gross Membership Increase / Missionary</v>
      </c>
      <c r="D1681" t="str">
        <v>yes</v>
      </c>
      <c r="E1681" t="str">
        <v>Membership increase / full-time missionaries</v>
      </c>
    </row>
    <row r="1682">
      <c r="A1682">
        <v>1901</v>
      </c>
      <c r="B1682" t="str">
        <v>stakes</v>
      </c>
      <c r="C1682" t="str">
        <v>% ∆ Stakes</v>
      </c>
      <c r="D1682" t="str">
        <v>yes</v>
      </c>
      <c r="E1682" t="str">
        <v>(Stakes - prior-year stakes) / prior-year stakes</v>
      </c>
    </row>
    <row r="1683">
      <c r="A1683">
        <v>1901</v>
      </c>
      <c r="B1683" t="str">
        <v>wards_branches</v>
      </c>
      <c r="C1683" t="str">
        <v>% ∆ Wards + Branches</v>
      </c>
      <c r="D1683" t="str">
        <v>yes</v>
      </c>
      <c r="E1683" t="str">
        <v>(Wards and branches - prior-year wards and branches) / prior-year wards and branches</v>
      </c>
    </row>
    <row r="1684">
      <c r="A1684">
        <v>1901</v>
      </c>
      <c r="B1684" t="str">
        <v>ward_branch_stake</v>
      </c>
      <c r="C1684" t="str">
        <v>Ward &amp; Branch / Stake</v>
      </c>
      <c r="D1684" t="str">
        <v>yes</v>
      </c>
      <c r="E1684" t="str">
        <v>Wards and branches / stakes</v>
      </c>
    </row>
    <row r="1685">
      <c r="A1685">
        <v>1901</v>
      </c>
      <c r="B1685" t="str">
        <v>wards_branches_stake_lost_since_1973</v>
      </c>
      <c r="C1685" t="str">
        <v>Wards + Branches / Stake lost since 1973</v>
      </c>
      <c r="D1685" t="str">
        <v>no</v>
      </c>
      <c r="E1685" t="str">
        <v>(1973 wards and branches / stakes) - (current wards and branches / stakes)</v>
      </c>
    </row>
    <row r="1686">
      <c r="A1686">
        <v>1901</v>
      </c>
      <c r="B1686" t="str">
        <v>members_ward_branch</v>
      </c>
      <c r="C1686" t="str">
        <v>Members / Ward &amp; Branch</v>
      </c>
      <c r="D1686" t="str">
        <v>yes</v>
      </c>
      <c r="E1686" t="str">
        <v>Official membership / wards and branches</v>
      </c>
    </row>
    <row r="1687">
      <c r="A1687">
        <v>1901</v>
      </c>
      <c r="B1687" t="str">
        <v>ward_branch_rolls_since_1980</v>
      </c>
      <c r="C1687" t="str">
        <v>Ward &amp; Branch Rolls ∆ since 1980</v>
      </c>
      <c r="D1687" t="str">
        <v>no</v>
      </c>
      <c r="E1687" t="str">
        <v>(Current members per ward and branch) - (1980 members per ward and branch)</v>
      </c>
    </row>
    <row r="1688">
      <c r="A1688">
        <v>1901</v>
      </c>
      <c r="B1688" t="str">
        <v>supplemental_children_per_woman</v>
      </c>
      <c r="C1688" t="str">
        <v>Children per Woman</v>
      </c>
      <c r="D1688" t="str">
        <v>no</v>
      </c>
      <c r="E1688" t="str">
        <v>$M$73+((A74-$A$73)*($M$83-$M$73)/($A$83-$A$73))</v>
      </c>
    </row>
    <row r="1689">
      <c r="A1689">
        <v>1901</v>
      </c>
      <c r="B1689" t="str">
        <v>supplemental_female_male_ratio</v>
      </c>
      <c r="C1689" t="str">
        <v>Female/Male Ratio</v>
      </c>
      <c r="D1689" t="str">
        <v>no</v>
      </c>
      <c r="E1689" t="str">
        <v>round($N$73+((A74-$A$73)*($N$83-$N$73)/($A$83-$A$73)),4)</v>
      </c>
    </row>
    <row r="1690">
      <c r="A1690">
        <v>1901</v>
      </c>
      <c r="B1690" t="str">
        <v>supplemental_members_in_stakes</v>
      </c>
      <c r="C1690" t="str">
        <v>Members in Stakes</v>
      </c>
      <c r="D1690" t="str">
        <v>no</v>
      </c>
      <c r="E1690" t="str">
        <v>B74-Y74</v>
      </c>
    </row>
    <row r="1691">
      <c r="A1691">
        <v>1901</v>
      </c>
      <c r="B1691" t="str">
        <v>supplemental_members_in_missions</v>
      </c>
      <c r="C1691" t="str">
        <v>Members in Missions</v>
      </c>
      <c r="D1691" t="str">
        <v>no</v>
      </c>
      <c r="E1691" t="str">
        <v>(($Y$73/$Q$73)+((A74-$A$73)*(($Y$97/$Q$97)-($Y$73/$Q$73))/($A$97-$A$73)))*Q74</v>
      </c>
    </row>
    <row r="1692">
      <c r="A1692">
        <v>1902</v>
      </c>
      <c r="B1692" t="str">
        <v>official_net_growth</v>
      </c>
      <c r="C1692" t="str">
        <v>Official Net Growth</v>
      </c>
      <c r="D1692" t="str">
        <v>yes</v>
      </c>
      <c r="E1692" t="str">
        <v>Official membership - prior-year official membership</v>
      </c>
    </row>
    <row r="1693">
      <c r="A1693">
        <v>1902</v>
      </c>
      <c r="B1693" t="str">
        <v>official_growth_rate</v>
      </c>
      <c r="C1693" t="str">
        <v>Official Growth Rate</v>
      </c>
      <c r="D1693" t="str">
        <v>yes</v>
      </c>
      <c r="E1693" t="str">
        <v>Official net growth / prior-year official membership</v>
      </c>
    </row>
    <row r="1694">
      <c r="A1694">
        <v>1902</v>
      </c>
      <c r="B1694" t="str">
        <v>yoy_net_growth</v>
      </c>
      <c r="C1694" t="str">
        <v>YoY % ∆ Net Growth</v>
      </c>
      <c r="D1694" t="str">
        <v>yes</v>
      </c>
      <c r="E1694" t="str">
        <v>(Official net growth - prior-year net growth) / prior-year net growth</v>
      </c>
    </row>
    <row r="1695">
      <c r="A1695">
        <v>1902</v>
      </c>
      <c r="B1695" t="str">
        <v>cor_baptisms</v>
      </c>
      <c r="C1695" t="str">
        <v>CoR Baptisms</v>
      </c>
      <c r="D1695" t="str">
        <v>yes</v>
      </c>
      <c r="E1695" t="str">
        <v>Children of record from 8 years prior * current CoR baptism rate</v>
      </c>
    </row>
    <row r="1696">
      <c r="A1696">
        <v>1902</v>
      </c>
      <c r="B1696" t="str">
        <v>yoy_cor</v>
      </c>
      <c r="C1696" t="str">
        <v>YoY % ∆ CoR</v>
      </c>
      <c r="D1696" t="str">
        <v>yes</v>
      </c>
      <c r="E1696" t="str">
        <v>(Children of record - prior-year children of record) / prior-year children of record</v>
      </c>
    </row>
    <row r="1697">
      <c r="A1697">
        <v>1902</v>
      </c>
      <c r="B1697" t="str">
        <v>cor_baptisms_as_of_net_growth</v>
      </c>
      <c r="C1697" t="str">
        <v>∆ CoR Baptisms as % of Net Growth</v>
      </c>
      <c r="D1697" t="str">
        <v>yes</v>
      </c>
      <c r="E1697" t="str">
        <v>Children-of-record baptisms / official net growth</v>
      </c>
    </row>
    <row r="1698">
      <c r="A1698">
        <v>1902</v>
      </c>
      <c r="B1698" t="str">
        <v>children_of_record_8_yrs_prior_baptized</v>
      </c>
      <c r="C1698" t="str">
        <v>% children of record, 8 yrs prior, baptized</v>
      </c>
      <c r="D1698" t="str">
        <v>yes</v>
      </c>
      <c r="E1698" t="str">
        <v>Prior-year CoR baptism rate - 0.0002</v>
      </c>
    </row>
    <row r="1699">
      <c r="A1699">
        <v>1902</v>
      </c>
      <c r="B1699" t="str">
        <v>percent_cor_from_8_years_prior_lost</v>
      </c>
      <c r="C1699" t="str">
        <v>Percent CoR from 8 years prior lost</v>
      </c>
      <c r="D1699" t="str">
        <v>yes</v>
      </c>
      <c r="E1699" t="str">
        <v>(CoR 8 years prior - CoR baptisms) / CoR 8 years prior</v>
      </c>
    </row>
    <row r="1700">
      <c r="A1700">
        <v>1902</v>
      </c>
      <c r="B1700" t="str">
        <v>yoy_converts</v>
      </c>
      <c r="C1700" t="str">
        <v>YoY % ∆ Converts</v>
      </c>
      <c r="D1700" t="str">
        <v>yes</v>
      </c>
      <c r="E1700" t="str">
        <v>(Converts - prior-year converts) / prior-year converts</v>
      </c>
    </row>
    <row r="1701">
      <c r="A1701">
        <v>1902</v>
      </c>
      <c r="B1701" t="str">
        <v>membership_increase</v>
      </c>
      <c r="C1701" t="str">
        <v>Membership Increase</v>
      </c>
      <c r="D1701" t="str">
        <v>yes</v>
      </c>
      <c r="E1701" t="str">
        <v>Converts + children-of-record baptisms</v>
      </c>
    </row>
    <row r="1702">
      <c r="A1702">
        <v>1902</v>
      </c>
      <c r="B1702" t="str">
        <v>attrition</v>
      </c>
      <c r="C1702" t="str">
        <v>% ∆ Attrition</v>
      </c>
      <c r="D1702" t="str">
        <v>no</v>
      </c>
      <c r="E1702" t="str">
        <v>(Current attrition - prior-year attrition) / prior-year attrition</v>
      </c>
    </row>
    <row r="1703">
      <c r="A1703">
        <v>1902</v>
      </c>
      <c r="B1703" t="str">
        <v>member_attrition_officially_accounted_for_death_resignation_unbaptized_8yo</v>
      </c>
      <c r="C1703" t="str">
        <v>Member Attrition Officially Accounted For (Death, Resignation, Unbaptized-8yo)</v>
      </c>
      <c r="D1703" t="str">
        <v>yes</v>
      </c>
      <c r="E1703" t="str">
        <v>Membership increase - official net growth</v>
      </c>
    </row>
    <row r="1704">
      <c r="A1704">
        <v>1902</v>
      </c>
      <c r="B1704" t="str">
        <v>missionaries</v>
      </c>
      <c r="C1704" t="str">
        <v>% ∆ Missionaries</v>
      </c>
      <c r="D1704" t="str">
        <v>yes</v>
      </c>
      <c r="E1704" t="str">
        <v>(Full-time missionaries - prior-year full-time missionaries) / prior-year full-time missionaries</v>
      </c>
    </row>
    <row r="1705">
      <c r="A1705">
        <v>1902</v>
      </c>
      <c r="B1705" t="str">
        <v>of_church_on_mission</v>
      </c>
      <c r="C1705" t="str">
        <v>% of Church on Mission</v>
      </c>
      <c r="D1705" t="str">
        <v>yes</v>
      </c>
      <c r="E1705" t="str">
        <v>Full-time missionaries / official membership</v>
      </c>
    </row>
    <row r="1706">
      <c r="A1706">
        <v>1902</v>
      </c>
      <c r="B1706" t="str">
        <v>conv_missionary</v>
      </c>
      <c r="C1706" t="str">
        <v>% ∆ Conv / Missionary</v>
      </c>
      <c r="D1706" t="str">
        <v>yes</v>
      </c>
      <c r="E1706" t="str">
        <v>(Conv / Missionary - prior-year Conv / Missionary) / prior-year Conv / Missionary</v>
      </c>
    </row>
    <row r="1707">
      <c r="A1707">
        <v>1902</v>
      </c>
      <c r="B1707" t="str">
        <v>conv_missionary_ai</v>
      </c>
      <c r="C1707" t="str">
        <v>Conv / Missionary</v>
      </c>
      <c r="D1707" t="str">
        <v>yes</v>
      </c>
      <c r="E1707" t="str">
        <v>Converts / full-time missionaries</v>
      </c>
    </row>
    <row r="1708">
      <c r="A1708">
        <v>1902</v>
      </c>
      <c r="B1708" t="str">
        <v>net_membership_growth_missionary</v>
      </c>
      <c r="C1708" t="str">
        <v>Net Membership Growth / Missionary</v>
      </c>
      <c r="D1708" t="str">
        <v>yes</v>
      </c>
      <c r="E1708" t="str">
        <v>Official net growth / full-time missionaries</v>
      </c>
    </row>
    <row r="1709">
      <c r="A1709">
        <v>1902</v>
      </c>
      <c r="B1709" t="str">
        <v>gross_membership_increase_missionary</v>
      </c>
      <c r="C1709" t="str">
        <v>Gross Membership Increase / Missionary</v>
      </c>
      <c r="D1709" t="str">
        <v>yes</v>
      </c>
      <c r="E1709" t="str">
        <v>Membership increase / full-time missionaries</v>
      </c>
    </row>
    <row r="1710">
      <c r="A1710">
        <v>1902</v>
      </c>
      <c r="B1710" t="str">
        <v>stakes</v>
      </c>
      <c r="C1710" t="str">
        <v>% ∆ Stakes</v>
      </c>
      <c r="D1710" t="str">
        <v>yes</v>
      </c>
      <c r="E1710" t="str">
        <v>(Stakes - prior-year stakes) / prior-year stakes</v>
      </c>
    </row>
    <row r="1711">
      <c r="A1711">
        <v>1902</v>
      </c>
      <c r="B1711" t="str">
        <v>wards_branches</v>
      </c>
      <c r="C1711" t="str">
        <v>% ∆ Wards + Branches</v>
      </c>
      <c r="D1711" t="str">
        <v>yes</v>
      </c>
      <c r="E1711" t="str">
        <v>(Wards and branches - prior-year wards and branches) / prior-year wards and branches</v>
      </c>
    </row>
    <row r="1712">
      <c r="A1712">
        <v>1902</v>
      </c>
      <c r="B1712" t="str">
        <v>ward_branch_stake</v>
      </c>
      <c r="C1712" t="str">
        <v>Ward &amp; Branch / Stake</v>
      </c>
      <c r="D1712" t="str">
        <v>yes</v>
      </c>
      <c r="E1712" t="str">
        <v>Wards and branches / stakes</v>
      </c>
    </row>
    <row r="1713">
      <c r="A1713">
        <v>1902</v>
      </c>
      <c r="B1713" t="str">
        <v>wards_branches_stake_lost_since_1973</v>
      </c>
      <c r="C1713" t="str">
        <v>Wards + Branches / Stake lost since 1973</v>
      </c>
      <c r="D1713" t="str">
        <v>no</v>
      </c>
      <c r="E1713" t="str">
        <v>(1973 wards and branches / stakes) - (current wards and branches / stakes)</v>
      </c>
    </row>
    <row r="1714">
      <c r="A1714">
        <v>1902</v>
      </c>
      <c r="B1714" t="str">
        <v>members_ward_branch</v>
      </c>
      <c r="C1714" t="str">
        <v>Members / Ward &amp; Branch</v>
      </c>
      <c r="D1714" t="str">
        <v>yes</v>
      </c>
      <c r="E1714" t="str">
        <v>Official membership / wards and branches</v>
      </c>
    </row>
    <row r="1715">
      <c r="A1715">
        <v>1902</v>
      </c>
      <c r="B1715" t="str">
        <v>ward_branch_rolls_since_1980</v>
      </c>
      <c r="C1715" t="str">
        <v>Ward &amp; Branch Rolls ∆ since 1980</v>
      </c>
      <c r="D1715" t="str">
        <v>no</v>
      </c>
      <c r="E1715" t="str">
        <v>(Current members per ward and branch) - (1980 members per ward and branch)</v>
      </c>
    </row>
    <row r="1716">
      <c r="A1716">
        <v>1903</v>
      </c>
      <c r="B1716" t="str">
        <v>official_net_growth</v>
      </c>
      <c r="C1716" t="str">
        <v>Official Net Growth</v>
      </c>
      <c r="D1716" t="str">
        <v>yes</v>
      </c>
      <c r="E1716" t="str">
        <v>Official membership - prior-year official membership</v>
      </c>
    </row>
    <row r="1717">
      <c r="A1717">
        <v>1903</v>
      </c>
      <c r="B1717" t="str">
        <v>official_growth_rate</v>
      </c>
      <c r="C1717" t="str">
        <v>Official Growth Rate</v>
      </c>
      <c r="D1717" t="str">
        <v>yes</v>
      </c>
      <c r="E1717" t="str">
        <v>Official net growth / prior-year official membership</v>
      </c>
    </row>
    <row r="1718">
      <c r="A1718">
        <v>1903</v>
      </c>
      <c r="B1718" t="str">
        <v>yoy_net_growth</v>
      </c>
      <c r="C1718" t="str">
        <v>YoY % ∆ Net Growth</v>
      </c>
      <c r="D1718" t="str">
        <v>yes</v>
      </c>
      <c r="E1718" t="str">
        <v>(Official net growth - prior-year net growth) / prior-year net growth</v>
      </c>
    </row>
    <row r="1719">
      <c r="A1719">
        <v>1903</v>
      </c>
      <c r="B1719" t="str">
        <v>cor_baptisms</v>
      </c>
      <c r="C1719" t="str">
        <v>CoR Baptisms</v>
      </c>
      <c r="D1719" t="str">
        <v>yes</v>
      </c>
      <c r="E1719" t="str">
        <v>Children of record from 8 years prior * current CoR baptism rate</v>
      </c>
    </row>
    <row r="1720">
      <c r="A1720">
        <v>1903</v>
      </c>
      <c r="B1720" t="str">
        <v>yoy_cor</v>
      </c>
      <c r="C1720" t="str">
        <v>YoY % ∆ CoR</v>
      </c>
      <c r="D1720" t="str">
        <v>yes</v>
      </c>
      <c r="E1720" t="str">
        <v>(Children of record - prior-year children of record) / prior-year children of record</v>
      </c>
    </row>
    <row r="1721">
      <c r="A1721">
        <v>1903</v>
      </c>
      <c r="B1721" t="str">
        <v>cor_baptisms_as_of_net_growth</v>
      </c>
      <c r="C1721" t="str">
        <v>∆ CoR Baptisms as % of Net Growth</v>
      </c>
      <c r="D1721" t="str">
        <v>yes</v>
      </c>
      <c r="E1721" t="str">
        <v>Children-of-record baptisms / official net growth</v>
      </c>
    </row>
    <row r="1722">
      <c r="A1722">
        <v>1903</v>
      </c>
      <c r="B1722" t="str">
        <v>children_of_record_8_yrs_prior_baptized</v>
      </c>
      <c r="C1722" t="str">
        <v>% children of record, 8 yrs prior, baptized</v>
      </c>
      <c r="D1722" t="str">
        <v>yes</v>
      </c>
      <c r="E1722" t="str">
        <v>Prior-year CoR baptism rate - 0.0002</v>
      </c>
    </row>
    <row r="1723">
      <c r="A1723">
        <v>1903</v>
      </c>
      <c r="B1723" t="str">
        <v>percent_cor_from_8_years_prior_lost</v>
      </c>
      <c r="C1723" t="str">
        <v>Percent CoR from 8 years prior lost</v>
      </c>
      <c r="D1723" t="str">
        <v>yes</v>
      </c>
      <c r="E1723" t="str">
        <v>(CoR 8 years prior - CoR baptisms) / CoR 8 years prior</v>
      </c>
    </row>
    <row r="1724">
      <c r="A1724">
        <v>1903</v>
      </c>
      <c r="B1724" t="str">
        <v>yoy_converts</v>
      </c>
      <c r="C1724" t="str">
        <v>YoY % ∆ Converts</v>
      </c>
      <c r="D1724" t="str">
        <v>yes</v>
      </c>
      <c r="E1724" t="str">
        <v>(Converts - prior-year converts) / prior-year converts</v>
      </c>
    </row>
    <row r="1725">
      <c r="A1725">
        <v>1903</v>
      </c>
      <c r="B1725" t="str">
        <v>membership_increase</v>
      </c>
      <c r="C1725" t="str">
        <v>Membership Increase</v>
      </c>
      <c r="D1725" t="str">
        <v>yes</v>
      </c>
      <c r="E1725" t="str">
        <v>Converts + children-of-record baptisms</v>
      </c>
    </row>
    <row r="1726">
      <c r="A1726">
        <v>1903</v>
      </c>
      <c r="B1726" t="str">
        <v>attrition</v>
      </c>
      <c r="C1726" t="str">
        <v>% ∆ Attrition</v>
      </c>
      <c r="D1726" t="str">
        <v>no</v>
      </c>
      <c r="E1726" t="str">
        <v>(Current attrition - prior-year attrition) / prior-year attrition</v>
      </c>
    </row>
    <row r="1727">
      <c r="A1727">
        <v>1903</v>
      </c>
      <c r="B1727" t="str">
        <v>member_attrition_officially_accounted_for_death_resignation_unbaptized_8yo</v>
      </c>
      <c r="C1727" t="str">
        <v>Member Attrition Officially Accounted For (Death, Resignation, Unbaptized-8yo)</v>
      </c>
      <c r="D1727" t="str">
        <v>yes</v>
      </c>
      <c r="E1727" t="str">
        <v>Membership increase - official net growth</v>
      </c>
    </row>
    <row r="1728">
      <c r="A1728">
        <v>1903</v>
      </c>
      <c r="B1728" t="str">
        <v>missionaries</v>
      </c>
      <c r="C1728" t="str">
        <v>% ∆ Missionaries</v>
      </c>
      <c r="D1728" t="str">
        <v>yes</v>
      </c>
      <c r="E1728" t="str">
        <v>(Full-time missionaries - prior-year full-time missionaries) / prior-year full-time missionaries</v>
      </c>
    </row>
    <row r="1729">
      <c r="A1729">
        <v>1903</v>
      </c>
      <c r="B1729" t="str">
        <v>of_church_on_mission</v>
      </c>
      <c r="C1729" t="str">
        <v>% of Church on Mission</v>
      </c>
      <c r="D1729" t="str">
        <v>yes</v>
      </c>
      <c r="E1729" t="str">
        <v>Full-time missionaries / official membership</v>
      </c>
    </row>
    <row r="1730">
      <c r="A1730">
        <v>1903</v>
      </c>
      <c r="B1730" t="str">
        <v>conv_missionary</v>
      </c>
      <c r="C1730" t="str">
        <v>% ∆ Conv / Missionary</v>
      </c>
      <c r="D1730" t="str">
        <v>yes</v>
      </c>
      <c r="E1730" t="str">
        <v>(Conv / Missionary - prior-year Conv / Missionary) / prior-year Conv / Missionary</v>
      </c>
    </row>
    <row r="1731">
      <c r="A1731">
        <v>1903</v>
      </c>
      <c r="B1731" t="str">
        <v>conv_missionary_ai</v>
      </c>
      <c r="C1731" t="str">
        <v>Conv / Missionary</v>
      </c>
      <c r="D1731" t="str">
        <v>yes</v>
      </c>
      <c r="E1731" t="str">
        <v>Converts / full-time missionaries</v>
      </c>
    </row>
    <row r="1732">
      <c r="A1732">
        <v>1903</v>
      </c>
      <c r="B1732" t="str">
        <v>net_membership_growth_missionary</v>
      </c>
      <c r="C1732" t="str">
        <v>Net Membership Growth / Missionary</v>
      </c>
      <c r="D1732" t="str">
        <v>yes</v>
      </c>
      <c r="E1732" t="str">
        <v>Official net growth / full-time missionaries</v>
      </c>
    </row>
    <row r="1733">
      <c r="A1733">
        <v>1903</v>
      </c>
      <c r="B1733" t="str">
        <v>gross_membership_increase_missionary</v>
      </c>
      <c r="C1733" t="str">
        <v>Gross Membership Increase / Missionary</v>
      </c>
      <c r="D1733" t="str">
        <v>yes</v>
      </c>
      <c r="E1733" t="str">
        <v>Membership increase / full-time missionaries</v>
      </c>
    </row>
    <row r="1734">
      <c r="A1734">
        <v>1903</v>
      </c>
      <c r="B1734" t="str">
        <v>stakes</v>
      </c>
      <c r="C1734" t="str">
        <v>% ∆ Stakes</v>
      </c>
      <c r="D1734" t="str">
        <v>yes</v>
      </c>
      <c r="E1734" t="str">
        <v>(Stakes - prior-year stakes) / prior-year stakes</v>
      </c>
    </row>
    <row r="1735">
      <c r="A1735">
        <v>1903</v>
      </c>
      <c r="B1735" t="str">
        <v>wards_branches</v>
      </c>
      <c r="C1735" t="str">
        <v>% ∆ Wards + Branches</v>
      </c>
      <c r="D1735" t="str">
        <v>yes</v>
      </c>
      <c r="E1735" t="str">
        <v>(Wards and branches - prior-year wards and branches) / prior-year wards and branches</v>
      </c>
    </row>
    <row r="1736">
      <c r="A1736">
        <v>1903</v>
      </c>
      <c r="B1736" t="str">
        <v>ward_branch_stake</v>
      </c>
      <c r="C1736" t="str">
        <v>Ward &amp; Branch / Stake</v>
      </c>
      <c r="D1736" t="str">
        <v>yes</v>
      </c>
      <c r="E1736" t="str">
        <v>Wards and branches / stakes</v>
      </c>
    </row>
    <row r="1737">
      <c r="A1737">
        <v>1903</v>
      </c>
      <c r="B1737" t="str">
        <v>wards_branches_stake_lost_since_1973</v>
      </c>
      <c r="C1737" t="str">
        <v>Wards + Branches / Stake lost since 1973</v>
      </c>
      <c r="D1737" t="str">
        <v>no</v>
      </c>
      <c r="E1737" t="str">
        <v>(1973 wards and branches / stakes) - (current wards and branches / stakes)</v>
      </c>
    </row>
    <row r="1738">
      <c r="A1738">
        <v>1903</v>
      </c>
      <c r="B1738" t="str">
        <v>members_ward_branch</v>
      </c>
      <c r="C1738" t="str">
        <v>Members / Ward &amp; Branch</v>
      </c>
      <c r="D1738" t="str">
        <v>yes</v>
      </c>
      <c r="E1738" t="str">
        <v>Official membership / wards and branches</v>
      </c>
    </row>
    <row r="1739">
      <c r="A1739">
        <v>1903</v>
      </c>
      <c r="B1739" t="str">
        <v>ward_branch_rolls_since_1980</v>
      </c>
      <c r="C1739" t="str">
        <v>Ward &amp; Branch Rolls ∆ since 1980</v>
      </c>
      <c r="D1739" t="str">
        <v>no</v>
      </c>
      <c r="E1739" t="str">
        <v>(Current members per ward and branch) - (1980 members per ward and branch)</v>
      </c>
    </row>
    <row r="1740">
      <c r="A1740">
        <v>1904</v>
      </c>
      <c r="B1740" t="str">
        <v>official_net_growth</v>
      </c>
      <c r="C1740" t="str">
        <v>Official Net Growth</v>
      </c>
      <c r="D1740" t="str">
        <v>yes</v>
      </c>
      <c r="E1740" t="str">
        <v>Official membership - prior-year official membership</v>
      </c>
    </row>
    <row r="1741">
      <c r="A1741">
        <v>1904</v>
      </c>
      <c r="B1741" t="str">
        <v>official_growth_rate</v>
      </c>
      <c r="C1741" t="str">
        <v>Official Growth Rate</v>
      </c>
      <c r="D1741" t="str">
        <v>yes</v>
      </c>
      <c r="E1741" t="str">
        <v>Official net growth / prior-year official membership</v>
      </c>
    </row>
    <row r="1742">
      <c r="A1742">
        <v>1904</v>
      </c>
      <c r="B1742" t="str">
        <v>yoy_net_growth</v>
      </c>
      <c r="C1742" t="str">
        <v>YoY % ∆ Net Growth</v>
      </c>
      <c r="D1742" t="str">
        <v>yes</v>
      </c>
      <c r="E1742" t="str">
        <v>(Official net growth - prior-year net growth) / prior-year net growth</v>
      </c>
    </row>
    <row r="1743">
      <c r="A1743">
        <v>1904</v>
      </c>
      <c r="B1743" t="str">
        <v>cor_baptisms</v>
      </c>
      <c r="C1743" t="str">
        <v>CoR Baptisms</v>
      </c>
      <c r="D1743" t="str">
        <v>yes</v>
      </c>
      <c r="E1743" t="str">
        <v>Children of record from 8 years prior * current CoR baptism rate</v>
      </c>
    </row>
    <row r="1744">
      <c r="A1744">
        <v>1904</v>
      </c>
      <c r="B1744" t="str">
        <v>yoy_cor</v>
      </c>
      <c r="C1744" t="str">
        <v>YoY % ∆ CoR</v>
      </c>
      <c r="D1744" t="str">
        <v>yes</v>
      </c>
      <c r="E1744" t="str">
        <v>(Children of record - prior-year children of record) / prior-year children of record</v>
      </c>
    </row>
    <row r="1745">
      <c r="A1745">
        <v>1904</v>
      </c>
      <c r="B1745" t="str">
        <v>cor_baptisms_as_of_net_growth</v>
      </c>
      <c r="C1745" t="str">
        <v>∆ CoR Baptisms as % of Net Growth</v>
      </c>
      <c r="D1745" t="str">
        <v>yes</v>
      </c>
      <c r="E1745" t="str">
        <v>Children-of-record baptisms / official net growth</v>
      </c>
    </row>
    <row r="1746">
      <c r="A1746">
        <v>1904</v>
      </c>
      <c r="B1746" t="str">
        <v>children_of_record_8_yrs_prior_baptized</v>
      </c>
      <c r="C1746" t="str">
        <v>% children of record, 8 yrs prior, baptized</v>
      </c>
      <c r="D1746" t="str">
        <v>yes</v>
      </c>
      <c r="E1746" t="str">
        <v>Prior-year CoR baptism rate - 0.0002</v>
      </c>
    </row>
    <row r="1747">
      <c r="A1747">
        <v>1904</v>
      </c>
      <c r="B1747" t="str">
        <v>percent_cor_from_8_years_prior_lost</v>
      </c>
      <c r="C1747" t="str">
        <v>Percent CoR from 8 years prior lost</v>
      </c>
      <c r="D1747" t="str">
        <v>yes</v>
      </c>
      <c r="E1747" t="str">
        <v>(CoR 8 years prior - CoR baptisms) / CoR 8 years prior</v>
      </c>
    </row>
    <row r="1748">
      <c r="A1748">
        <v>1904</v>
      </c>
      <c r="B1748" t="str">
        <v>yoy_converts</v>
      </c>
      <c r="C1748" t="str">
        <v>YoY % ∆ Converts</v>
      </c>
      <c r="D1748" t="str">
        <v>yes</v>
      </c>
      <c r="E1748" t="str">
        <v>(Converts - prior-year converts) / prior-year converts</v>
      </c>
    </row>
    <row r="1749">
      <c r="A1749">
        <v>1904</v>
      </c>
      <c r="B1749" t="str">
        <v>membership_increase</v>
      </c>
      <c r="C1749" t="str">
        <v>Membership Increase</v>
      </c>
      <c r="D1749" t="str">
        <v>yes</v>
      </c>
      <c r="E1749" t="str">
        <v>Converts + children-of-record baptisms</v>
      </c>
    </row>
    <row r="1750">
      <c r="A1750">
        <v>1904</v>
      </c>
      <c r="B1750" t="str">
        <v>attrition</v>
      </c>
      <c r="C1750" t="str">
        <v>% ∆ Attrition</v>
      </c>
      <c r="D1750" t="str">
        <v>no</v>
      </c>
      <c r="E1750" t="str">
        <v>(Current attrition - prior-year attrition) / prior-year attrition</v>
      </c>
    </row>
    <row r="1751">
      <c r="A1751">
        <v>1904</v>
      </c>
      <c r="B1751" t="str">
        <v>member_attrition_officially_accounted_for_death_resignation_unbaptized_8yo</v>
      </c>
      <c r="C1751" t="str">
        <v>Member Attrition Officially Accounted For (Death, Resignation, Unbaptized-8yo)</v>
      </c>
      <c r="D1751" t="str">
        <v>yes</v>
      </c>
      <c r="E1751" t="str">
        <v>Membership increase - official net growth</v>
      </c>
    </row>
    <row r="1752">
      <c r="A1752">
        <v>1904</v>
      </c>
      <c r="B1752" t="str">
        <v>missionaries</v>
      </c>
      <c r="C1752" t="str">
        <v>% ∆ Missionaries</v>
      </c>
      <c r="D1752" t="str">
        <v>yes</v>
      </c>
      <c r="E1752" t="str">
        <v>(Full-time missionaries - prior-year full-time missionaries) / prior-year full-time missionaries</v>
      </c>
    </row>
    <row r="1753">
      <c r="A1753">
        <v>1904</v>
      </c>
      <c r="B1753" t="str">
        <v>of_church_on_mission</v>
      </c>
      <c r="C1753" t="str">
        <v>% of Church on Mission</v>
      </c>
      <c r="D1753" t="str">
        <v>yes</v>
      </c>
      <c r="E1753" t="str">
        <v>Full-time missionaries / official membership</v>
      </c>
    </row>
    <row r="1754">
      <c r="A1754">
        <v>1904</v>
      </c>
      <c r="B1754" t="str">
        <v>conv_missionary</v>
      </c>
      <c r="C1754" t="str">
        <v>% ∆ Conv / Missionary</v>
      </c>
      <c r="D1754" t="str">
        <v>yes</v>
      </c>
      <c r="E1754" t="str">
        <v>(Conv / Missionary - prior-year Conv / Missionary) / prior-year Conv / Missionary</v>
      </c>
    </row>
    <row r="1755">
      <c r="A1755">
        <v>1904</v>
      </c>
      <c r="B1755" t="str">
        <v>conv_missionary_ai</v>
      </c>
      <c r="C1755" t="str">
        <v>Conv / Missionary</v>
      </c>
      <c r="D1755" t="str">
        <v>yes</v>
      </c>
      <c r="E1755" t="str">
        <v>Converts / full-time missionaries</v>
      </c>
    </row>
    <row r="1756">
      <c r="A1756">
        <v>1904</v>
      </c>
      <c r="B1756" t="str">
        <v>net_membership_growth_missionary</v>
      </c>
      <c r="C1756" t="str">
        <v>Net Membership Growth / Missionary</v>
      </c>
      <c r="D1756" t="str">
        <v>yes</v>
      </c>
      <c r="E1756" t="str">
        <v>Official net growth / full-time missionaries</v>
      </c>
    </row>
    <row r="1757">
      <c r="A1757">
        <v>1904</v>
      </c>
      <c r="B1757" t="str">
        <v>gross_membership_increase_missionary</v>
      </c>
      <c r="C1757" t="str">
        <v>Gross Membership Increase / Missionary</v>
      </c>
      <c r="D1757" t="str">
        <v>yes</v>
      </c>
      <c r="E1757" t="str">
        <v>Membership increase / full-time missionaries</v>
      </c>
    </row>
    <row r="1758">
      <c r="A1758">
        <v>1904</v>
      </c>
      <c r="B1758" t="str">
        <v>stakes</v>
      </c>
      <c r="C1758" t="str">
        <v>% ∆ Stakes</v>
      </c>
      <c r="D1758" t="str">
        <v>yes</v>
      </c>
      <c r="E1758" t="str">
        <v>(Stakes - prior-year stakes) / prior-year stakes</v>
      </c>
    </row>
    <row r="1759">
      <c r="A1759">
        <v>1904</v>
      </c>
      <c r="B1759" t="str">
        <v>wards_branches</v>
      </c>
      <c r="C1759" t="str">
        <v>% ∆ Wards + Branches</v>
      </c>
      <c r="D1759" t="str">
        <v>yes</v>
      </c>
      <c r="E1759" t="str">
        <v>(Wards and branches - prior-year wards and branches) / prior-year wards and branches</v>
      </c>
    </row>
    <row r="1760">
      <c r="A1760">
        <v>1904</v>
      </c>
      <c r="B1760" t="str">
        <v>ward_branch_stake</v>
      </c>
      <c r="C1760" t="str">
        <v>Ward &amp; Branch / Stake</v>
      </c>
      <c r="D1760" t="str">
        <v>yes</v>
      </c>
      <c r="E1760" t="str">
        <v>Wards and branches / stakes</v>
      </c>
    </row>
    <row r="1761">
      <c r="A1761">
        <v>1904</v>
      </c>
      <c r="B1761" t="str">
        <v>wards_branches_stake_lost_since_1973</v>
      </c>
      <c r="C1761" t="str">
        <v>Wards + Branches / Stake lost since 1973</v>
      </c>
      <c r="D1761" t="str">
        <v>no</v>
      </c>
      <c r="E1761" t="str">
        <v>(1973 wards and branches / stakes) - (current wards and branches / stakes)</v>
      </c>
    </row>
    <row r="1762">
      <c r="A1762">
        <v>1904</v>
      </c>
      <c r="B1762" t="str">
        <v>members_ward_branch</v>
      </c>
      <c r="C1762" t="str">
        <v>Members / Ward &amp; Branch</v>
      </c>
      <c r="D1762" t="str">
        <v>yes</v>
      </c>
      <c r="E1762" t="str">
        <v>Official membership / wards and branches</v>
      </c>
    </row>
    <row r="1763">
      <c r="A1763">
        <v>1904</v>
      </c>
      <c r="B1763" t="str">
        <v>ward_branch_rolls_since_1980</v>
      </c>
      <c r="C1763" t="str">
        <v>Ward &amp; Branch Rolls ∆ since 1980</v>
      </c>
      <c r="D1763" t="str">
        <v>no</v>
      </c>
      <c r="E1763" t="str">
        <v>(Current members per ward and branch) - (1980 members per ward and branch)</v>
      </c>
    </row>
    <row r="1764">
      <c r="A1764">
        <v>1905</v>
      </c>
      <c r="B1764" t="str">
        <v>official_net_growth</v>
      </c>
      <c r="C1764" t="str">
        <v>Official Net Growth</v>
      </c>
      <c r="D1764" t="str">
        <v>yes</v>
      </c>
      <c r="E1764" t="str">
        <v>Official membership - prior-year official membership</v>
      </c>
    </row>
    <row r="1765">
      <c r="A1765">
        <v>1905</v>
      </c>
      <c r="B1765" t="str">
        <v>official_growth_rate</v>
      </c>
      <c r="C1765" t="str">
        <v>Official Growth Rate</v>
      </c>
      <c r="D1765" t="str">
        <v>yes</v>
      </c>
      <c r="E1765" t="str">
        <v>Official net growth / prior-year official membership</v>
      </c>
    </row>
    <row r="1766">
      <c r="A1766">
        <v>1905</v>
      </c>
      <c r="B1766" t="str">
        <v>yoy_net_growth</v>
      </c>
      <c r="C1766" t="str">
        <v>YoY % ∆ Net Growth</v>
      </c>
      <c r="D1766" t="str">
        <v>yes</v>
      </c>
      <c r="E1766" t="str">
        <v>(Official net growth - prior-year net growth) / prior-year net growth</v>
      </c>
    </row>
    <row r="1767">
      <c r="A1767">
        <v>1905</v>
      </c>
      <c r="B1767" t="str">
        <v>cor_baptisms</v>
      </c>
      <c r="C1767" t="str">
        <v>CoR Baptisms</v>
      </c>
      <c r="D1767" t="str">
        <v>yes</v>
      </c>
      <c r="E1767" t="str">
        <v>Children of record from 8 years prior * current CoR baptism rate</v>
      </c>
    </row>
    <row r="1768">
      <c r="A1768">
        <v>1905</v>
      </c>
      <c r="B1768" t="str">
        <v>yoy_cor</v>
      </c>
      <c r="C1768" t="str">
        <v>YoY % ∆ CoR</v>
      </c>
      <c r="D1768" t="str">
        <v>yes</v>
      </c>
      <c r="E1768" t="str">
        <v>(Children of record - prior-year children of record) / prior-year children of record</v>
      </c>
    </row>
    <row r="1769">
      <c r="A1769">
        <v>1905</v>
      </c>
      <c r="B1769" t="str">
        <v>cor_baptisms_as_of_net_growth</v>
      </c>
      <c r="C1769" t="str">
        <v>∆ CoR Baptisms as % of Net Growth</v>
      </c>
      <c r="D1769" t="str">
        <v>yes</v>
      </c>
      <c r="E1769" t="str">
        <v>Children-of-record baptisms / official net growth</v>
      </c>
    </row>
    <row r="1770">
      <c r="A1770">
        <v>1905</v>
      </c>
      <c r="B1770" t="str">
        <v>children_of_record_8_yrs_prior_baptized</v>
      </c>
      <c r="C1770" t="str">
        <v>% children of record, 8 yrs prior, baptized</v>
      </c>
      <c r="D1770" t="str">
        <v>yes</v>
      </c>
      <c r="E1770" t="str">
        <v>Prior-year CoR baptism rate - 0.0002</v>
      </c>
    </row>
    <row r="1771">
      <c r="A1771">
        <v>1905</v>
      </c>
      <c r="B1771" t="str">
        <v>percent_cor_from_8_years_prior_lost</v>
      </c>
      <c r="C1771" t="str">
        <v>Percent CoR from 8 years prior lost</v>
      </c>
      <c r="D1771" t="str">
        <v>yes</v>
      </c>
      <c r="E1771" t="str">
        <v>(CoR 8 years prior - CoR baptisms) / CoR 8 years prior</v>
      </c>
    </row>
    <row r="1772">
      <c r="A1772">
        <v>1905</v>
      </c>
      <c r="B1772" t="str">
        <v>yoy_converts</v>
      </c>
      <c r="C1772" t="str">
        <v>YoY % ∆ Converts</v>
      </c>
      <c r="D1772" t="str">
        <v>yes</v>
      </c>
      <c r="E1772" t="str">
        <v>(Converts - prior-year converts) / prior-year converts</v>
      </c>
    </row>
    <row r="1773">
      <c r="A1773">
        <v>1905</v>
      </c>
      <c r="B1773" t="str">
        <v>membership_increase</v>
      </c>
      <c r="C1773" t="str">
        <v>Membership Increase</v>
      </c>
      <c r="D1773" t="str">
        <v>yes</v>
      </c>
      <c r="E1773" t="str">
        <v>Converts + children-of-record baptisms</v>
      </c>
    </row>
    <row r="1774">
      <c r="A1774">
        <v>1905</v>
      </c>
      <c r="B1774" t="str">
        <v>attrition</v>
      </c>
      <c r="C1774" t="str">
        <v>% ∆ Attrition</v>
      </c>
      <c r="D1774" t="str">
        <v>no</v>
      </c>
      <c r="E1774" t="str">
        <v>(Current attrition - prior-year attrition) / prior-year attrition</v>
      </c>
    </row>
    <row r="1775">
      <c r="A1775">
        <v>1905</v>
      </c>
      <c r="B1775" t="str">
        <v>member_attrition_officially_accounted_for_death_resignation_unbaptized_8yo</v>
      </c>
      <c r="C1775" t="str">
        <v>Member Attrition Officially Accounted For (Death, Resignation, Unbaptized-8yo)</v>
      </c>
      <c r="D1775" t="str">
        <v>yes</v>
      </c>
      <c r="E1775" t="str">
        <v>Membership increase - official net growth</v>
      </c>
    </row>
    <row r="1776">
      <c r="A1776">
        <v>1905</v>
      </c>
      <c r="B1776" t="str">
        <v>missionaries</v>
      </c>
      <c r="C1776" t="str">
        <v>% ∆ Missionaries</v>
      </c>
      <c r="D1776" t="str">
        <v>yes</v>
      </c>
      <c r="E1776" t="str">
        <v>(Full-time missionaries - prior-year full-time missionaries) / prior-year full-time missionaries</v>
      </c>
    </row>
    <row r="1777">
      <c r="A1777">
        <v>1905</v>
      </c>
      <c r="B1777" t="str">
        <v>of_church_on_mission</v>
      </c>
      <c r="C1777" t="str">
        <v>% of Church on Mission</v>
      </c>
      <c r="D1777" t="str">
        <v>yes</v>
      </c>
      <c r="E1777" t="str">
        <v>Full-time missionaries / official membership</v>
      </c>
    </row>
    <row r="1778">
      <c r="A1778">
        <v>1905</v>
      </c>
      <c r="B1778" t="str">
        <v>conv_missionary</v>
      </c>
      <c r="C1778" t="str">
        <v>% ∆ Conv / Missionary</v>
      </c>
      <c r="D1778" t="str">
        <v>yes</v>
      </c>
      <c r="E1778" t="str">
        <v>(Conv / Missionary - prior-year Conv / Missionary) / prior-year Conv / Missionary</v>
      </c>
    </row>
    <row r="1779">
      <c r="A1779">
        <v>1905</v>
      </c>
      <c r="B1779" t="str">
        <v>conv_missionary_ai</v>
      </c>
      <c r="C1779" t="str">
        <v>Conv / Missionary</v>
      </c>
      <c r="D1779" t="str">
        <v>yes</v>
      </c>
      <c r="E1779" t="str">
        <v>Converts / full-time missionaries</v>
      </c>
    </row>
    <row r="1780">
      <c r="A1780">
        <v>1905</v>
      </c>
      <c r="B1780" t="str">
        <v>net_membership_growth_missionary</v>
      </c>
      <c r="C1780" t="str">
        <v>Net Membership Growth / Missionary</v>
      </c>
      <c r="D1780" t="str">
        <v>yes</v>
      </c>
      <c r="E1780" t="str">
        <v>Official net growth / full-time missionaries</v>
      </c>
    </row>
    <row r="1781">
      <c r="A1781">
        <v>1905</v>
      </c>
      <c r="B1781" t="str">
        <v>gross_membership_increase_missionary</v>
      </c>
      <c r="C1781" t="str">
        <v>Gross Membership Increase / Missionary</v>
      </c>
      <c r="D1781" t="str">
        <v>yes</v>
      </c>
      <c r="E1781" t="str">
        <v>Membership increase / full-time missionaries</v>
      </c>
    </row>
    <row r="1782">
      <c r="A1782">
        <v>1905</v>
      </c>
      <c r="B1782" t="str">
        <v>stakes</v>
      </c>
      <c r="C1782" t="str">
        <v>% ∆ Stakes</v>
      </c>
      <c r="D1782" t="str">
        <v>yes</v>
      </c>
      <c r="E1782" t="str">
        <v>(Stakes - prior-year stakes) / prior-year stakes</v>
      </c>
    </row>
    <row r="1783">
      <c r="A1783">
        <v>1905</v>
      </c>
      <c r="B1783" t="str">
        <v>wards_branches</v>
      </c>
      <c r="C1783" t="str">
        <v>% ∆ Wards + Branches</v>
      </c>
      <c r="D1783" t="str">
        <v>yes</v>
      </c>
      <c r="E1783" t="str">
        <v>(Wards and branches - prior-year wards and branches) / prior-year wards and branches</v>
      </c>
    </row>
    <row r="1784">
      <c r="A1784">
        <v>1905</v>
      </c>
      <c r="B1784" t="str">
        <v>ward_branch_stake</v>
      </c>
      <c r="C1784" t="str">
        <v>Ward &amp; Branch / Stake</v>
      </c>
      <c r="D1784" t="str">
        <v>yes</v>
      </c>
      <c r="E1784" t="str">
        <v>Wards and branches / stakes</v>
      </c>
    </row>
    <row r="1785">
      <c r="A1785">
        <v>1905</v>
      </c>
      <c r="B1785" t="str">
        <v>wards_branches_stake_lost_since_1973</v>
      </c>
      <c r="C1785" t="str">
        <v>Wards + Branches / Stake lost since 1973</v>
      </c>
      <c r="D1785" t="str">
        <v>no</v>
      </c>
      <c r="E1785" t="str">
        <v>(1973 wards and branches / stakes) - (current wards and branches / stakes)</v>
      </c>
    </row>
    <row r="1786">
      <c r="A1786">
        <v>1905</v>
      </c>
      <c r="B1786" t="str">
        <v>members_ward_branch</v>
      </c>
      <c r="C1786" t="str">
        <v>Members / Ward &amp; Branch</v>
      </c>
      <c r="D1786" t="str">
        <v>yes</v>
      </c>
      <c r="E1786" t="str">
        <v>Official membership / wards and branches</v>
      </c>
    </row>
    <row r="1787">
      <c r="A1787">
        <v>1905</v>
      </c>
      <c r="B1787" t="str">
        <v>ward_branch_rolls_since_1980</v>
      </c>
      <c r="C1787" t="str">
        <v>Ward &amp; Branch Rolls ∆ since 1980</v>
      </c>
      <c r="D1787" t="str">
        <v>no</v>
      </c>
      <c r="E1787" t="str">
        <v>(Current members per ward and branch) - (1980 members per ward and branch)</v>
      </c>
    </row>
    <row r="1788">
      <c r="A1788">
        <v>1906</v>
      </c>
      <c r="B1788" t="str">
        <v>official_net_growth</v>
      </c>
      <c r="C1788" t="str">
        <v>Official Net Growth</v>
      </c>
      <c r="D1788" t="str">
        <v>yes</v>
      </c>
      <c r="E1788" t="str">
        <v>Official membership - prior-year official membership</v>
      </c>
    </row>
    <row r="1789">
      <c r="A1789">
        <v>1906</v>
      </c>
      <c r="B1789" t="str">
        <v>official_growth_rate</v>
      </c>
      <c r="C1789" t="str">
        <v>Official Growth Rate</v>
      </c>
      <c r="D1789" t="str">
        <v>yes</v>
      </c>
      <c r="E1789" t="str">
        <v>Official net growth / prior-year official membership</v>
      </c>
    </row>
    <row r="1790">
      <c r="A1790">
        <v>1906</v>
      </c>
      <c r="B1790" t="str">
        <v>yoy_net_growth</v>
      </c>
      <c r="C1790" t="str">
        <v>YoY % ∆ Net Growth</v>
      </c>
      <c r="D1790" t="str">
        <v>yes</v>
      </c>
      <c r="E1790" t="str">
        <v>(Official net growth - prior-year net growth) / prior-year net growth</v>
      </c>
    </row>
    <row r="1791">
      <c r="A1791">
        <v>1906</v>
      </c>
      <c r="B1791" t="str">
        <v>cor_baptisms</v>
      </c>
      <c r="C1791" t="str">
        <v>CoR Baptisms</v>
      </c>
      <c r="D1791" t="str">
        <v>yes</v>
      </c>
      <c r="E1791" t="str">
        <v>Children of record from 8 years prior * current CoR baptism rate</v>
      </c>
    </row>
    <row r="1792">
      <c r="A1792">
        <v>1906</v>
      </c>
      <c r="B1792" t="str">
        <v>yoy_cor</v>
      </c>
      <c r="C1792" t="str">
        <v>YoY % ∆ CoR</v>
      </c>
      <c r="D1792" t="str">
        <v>yes</v>
      </c>
      <c r="E1792" t="str">
        <v>(Children of record - prior-year children of record) / prior-year children of record</v>
      </c>
    </row>
    <row r="1793">
      <c r="A1793">
        <v>1906</v>
      </c>
      <c r="B1793" t="str">
        <v>cor_baptisms_as_of_net_growth</v>
      </c>
      <c r="C1793" t="str">
        <v>∆ CoR Baptisms as % of Net Growth</v>
      </c>
      <c r="D1793" t="str">
        <v>yes</v>
      </c>
      <c r="E1793" t="str">
        <v>Children-of-record baptisms / official net growth</v>
      </c>
    </row>
    <row r="1794">
      <c r="A1794">
        <v>1906</v>
      </c>
      <c r="B1794" t="str">
        <v>children_of_record_8_yrs_prior_baptized</v>
      </c>
      <c r="C1794" t="str">
        <v>% children of record, 8 yrs prior, baptized</v>
      </c>
      <c r="D1794" t="str">
        <v>yes</v>
      </c>
      <c r="E1794" t="str">
        <v>Prior-year CoR baptism rate - 0.0002</v>
      </c>
    </row>
    <row r="1795">
      <c r="A1795">
        <v>1906</v>
      </c>
      <c r="B1795" t="str">
        <v>percent_cor_from_8_years_prior_lost</v>
      </c>
      <c r="C1795" t="str">
        <v>Percent CoR from 8 years prior lost</v>
      </c>
      <c r="D1795" t="str">
        <v>yes</v>
      </c>
      <c r="E1795" t="str">
        <v>(CoR 8 years prior - CoR baptisms) / CoR 8 years prior</v>
      </c>
    </row>
    <row r="1796">
      <c r="A1796">
        <v>1906</v>
      </c>
      <c r="B1796" t="str">
        <v>yoy_converts</v>
      </c>
      <c r="C1796" t="str">
        <v>YoY % ∆ Converts</v>
      </c>
      <c r="D1796" t="str">
        <v>yes</v>
      </c>
      <c r="E1796" t="str">
        <v>(Converts - prior-year converts) / prior-year converts</v>
      </c>
    </row>
    <row r="1797">
      <c r="A1797">
        <v>1906</v>
      </c>
      <c r="B1797" t="str">
        <v>membership_increase</v>
      </c>
      <c r="C1797" t="str">
        <v>Membership Increase</v>
      </c>
      <c r="D1797" t="str">
        <v>yes</v>
      </c>
      <c r="E1797" t="str">
        <v>Converts + children-of-record baptisms</v>
      </c>
    </row>
    <row r="1798">
      <c r="A1798">
        <v>1906</v>
      </c>
      <c r="B1798" t="str">
        <v>attrition</v>
      </c>
      <c r="C1798" t="str">
        <v>% ∆ Attrition</v>
      </c>
      <c r="D1798" t="str">
        <v>no</v>
      </c>
      <c r="E1798" t="str">
        <v>(Current attrition - prior-year attrition) / prior-year attrition</v>
      </c>
    </row>
    <row r="1799">
      <c r="A1799">
        <v>1906</v>
      </c>
      <c r="B1799" t="str">
        <v>member_attrition_officially_accounted_for_death_resignation_unbaptized_8yo</v>
      </c>
      <c r="C1799" t="str">
        <v>Member Attrition Officially Accounted For (Death, Resignation, Unbaptized-8yo)</v>
      </c>
      <c r="D1799" t="str">
        <v>yes</v>
      </c>
      <c r="E1799" t="str">
        <v>Membership increase - official net growth</v>
      </c>
    </row>
    <row r="1800">
      <c r="A1800">
        <v>1906</v>
      </c>
      <c r="B1800" t="str">
        <v>missionaries</v>
      </c>
      <c r="C1800" t="str">
        <v>% ∆ Missionaries</v>
      </c>
      <c r="D1800" t="str">
        <v>yes</v>
      </c>
      <c r="E1800" t="str">
        <v>(Full-time missionaries - prior-year full-time missionaries) / prior-year full-time missionaries</v>
      </c>
    </row>
    <row r="1801">
      <c r="A1801">
        <v>1906</v>
      </c>
      <c r="B1801" t="str">
        <v>of_church_on_mission</v>
      </c>
      <c r="C1801" t="str">
        <v>% of Church on Mission</v>
      </c>
      <c r="D1801" t="str">
        <v>yes</v>
      </c>
      <c r="E1801" t="str">
        <v>Full-time missionaries / official membership</v>
      </c>
    </row>
    <row r="1802">
      <c r="A1802">
        <v>1906</v>
      </c>
      <c r="B1802" t="str">
        <v>conv_missionary</v>
      </c>
      <c r="C1802" t="str">
        <v>% ∆ Conv / Missionary</v>
      </c>
      <c r="D1802" t="str">
        <v>yes</v>
      </c>
      <c r="E1802" t="str">
        <v>(Conv / Missionary - prior-year Conv / Missionary) / prior-year Conv / Missionary</v>
      </c>
    </row>
    <row r="1803">
      <c r="A1803">
        <v>1906</v>
      </c>
      <c r="B1803" t="str">
        <v>conv_missionary_ai</v>
      </c>
      <c r="C1803" t="str">
        <v>Conv / Missionary</v>
      </c>
      <c r="D1803" t="str">
        <v>yes</v>
      </c>
      <c r="E1803" t="str">
        <v>Converts / full-time missionaries</v>
      </c>
    </row>
    <row r="1804">
      <c r="A1804">
        <v>1906</v>
      </c>
      <c r="B1804" t="str">
        <v>net_membership_growth_missionary</v>
      </c>
      <c r="C1804" t="str">
        <v>Net Membership Growth / Missionary</v>
      </c>
      <c r="D1804" t="str">
        <v>yes</v>
      </c>
      <c r="E1804" t="str">
        <v>Official net growth / full-time missionaries</v>
      </c>
    </row>
    <row r="1805">
      <c r="A1805">
        <v>1906</v>
      </c>
      <c r="B1805" t="str">
        <v>gross_membership_increase_missionary</v>
      </c>
      <c r="C1805" t="str">
        <v>Gross Membership Increase / Missionary</v>
      </c>
      <c r="D1805" t="str">
        <v>yes</v>
      </c>
      <c r="E1805" t="str">
        <v>Membership increase / full-time missionaries</v>
      </c>
    </row>
    <row r="1806">
      <c r="A1806">
        <v>1906</v>
      </c>
      <c r="B1806" t="str">
        <v>stakes</v>
      </c>
      <c r="C1806" t="str">
        <v>% ∆ Stakes</v>
      </c>
      <c r="D1806" t="str">
        <v>yes</v>
      </c>
      <c r="E1806" t="str">
        <v>(Stakes - prior-year stakes) / prior-year stakes</v>
      </c>
    </row>
    <row r="1807">
      <c r="A1807">
        <v>1906</v>
      </c>
      <c r="B1807" t="str">
        <v>wards_branches</v>
      </c>
      <c r="C1807" t="str">
        <v>% ∆ Wards + Branches</v>
      </c>
      <c r="D1807" t="str">
        <v>yes</v>
      </c>
      <c r="E1807" t="str">
        <v>(Wards and branches - prior-year wards and branches) / prior-year wards and branches</v>
      </c>
    </row>
    <row r="1808">
      <c r="A1808">
        <v>1906</v>
      </c>
      <c r="B1808" t="str">
        <v>ward_branch_stake</v>
      </c>
      <c r="C1808" t="str">
        <v>Ward &amp; Branch / Stake</v>
      </c>
      <c r="D1808" t="str">
        <v>yes</v>
      </c>
      <c r="E1808" t="str">
        <v>Wards and branches / stakes</v>
      </c>
    </row>
    <row r="1809">
      <c r="A1809">
        <v>1906</v>
      </c>
      <c r="B1809" t="str">
        <v>wards_branches_stake_lost_since_1973</v>
      </c>
      <c r="C1809" t="str">
        <v>Wards + Branches / Stake lost since 1973</v>
      </c>
      <c r="D1809" t="str">
        <v>no</v>
      </c>
      <c r="E1809" t="str">
        <v>(1973 wards and branches / stakes) - (current wards and branches / stakes)</v>
      </c>
    </row>
    <row r="1810">
      <c r="A1810">
        <v>1906</v>
      </c>
      <c r="B1810" t="str">
        <v>members_ward_branch</v>
      </c>
      <c r="C1810" t="str">
        <v>Members / Ward &amp; Branch</v>
      </c>
      <c r="D1810" t="str">
        <v>yes</v>
      </c>
      <c r="E1810" t="str">
        <v>Official membership / wards and branches</v>
      </c>
    </row>
    <row r="1811">
      <c r="A1811">
        <v>1906</v>
      </c>
      <c r="B1811" t="str">
        <v>ward_branch_rolls_since_1980</v>
      </c>
      <c r="C1811" t="str">
        <v>Ward &amp; Branch Rolls ∆ since 1980</v>
      </c>
      <c r="D1811" t="str">
        <v>no</v>
      </c>
      <c r="E1811" t="str">
        <v>(Current members per ward and branch) - (1980 members per ward and branch)</v>
      </c>
    </row>
    <row r="1812">
      <c r="A1812">
        <v>1907</v>
      </c>
      <c r="B1812" t="str">
        <v>official_net_growth</v>
      </c>
      <c r="C1812" t="str">
        <v>Official Net Growth</v>
      </c>
      <c r="D1812" t="str">
        <v>yes</v>
      </c>
      <c r="E1812" t="str">
        <v>Official membership - prior-year official membership</v>
      </c>
    </row>
    <row r="1813">
      <c r="A1813">
        <v>1907</v>
      </c>
      <c r="B1813" t="str">
        <v>official_growth_rate</v>
      </c>
      <c r="C1813" t="str">
        <v>Official Growth Rate</v>
      </c>
      <c r="D1813" t="str">
        <v>yes</v>
      </c>
      <c r="E1813" t="str">
        <v>Official net growth / prior-year official membership</v>
      </c>
    </row>
    <row r="1814">
      <c r="A1814">
        <v>1907</v>
      </c>
      <c r="B1814" t="str">
        <v>yoy_net_growth</v>
      </c>
      <c r="C1814" t="str">
        <v>YoY % ∆ Net Growth</v>
      </c>
      <c r="D1814" t="str">
        <v>yes</v>
      </c>
      <c r="E1814" t="str">
        <v>(Official net growth - prior-year net growth) / prior-year net growth</v>
      </c>
    </row>
    <row r="1815">
      <c r="A1815">
        <v>1907</v>
      </c>
      <c r="B1815" t="str">
        <v>cor_baptisms</v>
      </c>
      <c r="C1815" t="str">
        <v>CoR Baptisms</v>
      </c>
      <c r="D1815" t="str">
        <v>yes</v>
      </c>
      <c r="E1815" t="str">
        <v>Children of record from 8 years prior * current CoR baptism rate</v>
      </c>
    </row>
    <row r="1816">
      <c r="A1816">
        <v>1907</v>
      </c>
      <c r="B1816" t="str">
        <v>yoy_cor</v>
      </c>
      <c r="C1816" t="str">
        <v>YoY % ∆ CoR</v>
      </c>
      <c r="D1816" t="str">
        <v>yes</v>
      </c>
      <c r="E1816" t="str">
        <v>(Children of record - prior-year children of record) / prior-year children of record</v>
      </c>
    </row>
    <row r="1817">
      <c r="A1817">
        <v>1907</v>
      </c>
      <c r="B1817" t="str">
        <v>cor_baptisms_as_of_net_growth</v>
      </c>
      <c r="C1817" t="str">
        <v>∆ CoR Baptisms as % of Net Growth</v>
      </c>
      <c r="D1817" t="str">
        <v>yes</v>
      </c>
      <c r="E1817" t="str">
        <v>Children-of-record baptisms / official net growth</v>
      </c>
    </row>
    <row r="1818">
      <c r="A1818">
        <v>1907</v>
      </c>
      <c r="B1818" t="str">
        <v>children_of_record_8_yrs_prior_baptized</v>
      </c>
      <c r="C1818" t="str">
        <v>% children of record, 8 yrs prior, baptized</v>
      </c>
      <c r="D1818" t="str">
        <v>yes</v>
      </c>
      <c r="E1818" t="str">
        <v>Prior-year CoR baptism rate - 0.0002</v>
      </c>
    </row>
    <row r="1819">
      <c r="A1819">
        <v>1907</v>
      </c>
      <c r="B1819" t="str">
        <v>percent_cor_from_8_years_prior_lost</v>
      </c>
      <c r="C1819" t="str">
        <v>Percent CoR from 8 years prior lost</v>
      </c>
      <c r="D1819" t="str">
        <v>yes</v>
      </c>
      <c r="E1819" t="str">
        <v>(CoR 8 years prior - CoR baptisms) / CoR 8 years prior</v>
      </c>
    </row>
    <row r="1820">
      <c r="A1820">
        <v>1907</v>
      </c>
      <c r="B1820" t="str">
        <v>yoy_converts</v>
      </c>
      <c r="C1820" t="str">
        <v>YoY % ∆ Converts</v>
      </c>
      <c r="D1820" t="str">
        <v>yes</v>
      </c>
      <c r="E1820" t="str">
        <v>(Converts - prior-year converts) / prior-year converts</v>
      </c>
    </row>
    <row r="1821">
      <c r="A1821">
        <v>1907</v>
      </c>
      <c r="B1821" t="str">
        <v>membership_increase</v>
      </c>
      <c r="C1821" t="str">
        <v>Membership Increase</v>
      </c>
      <c r="D1821" t="str">
        <v>yes</v>
      </c>
      <c r="E1821" t="str">
        <v>Converts + children-of-record baptisms</v>
      </c>
    </row>
    <row r="1822">
      <c r="A1822">
        <v>1907</v>
      </c>
      <c r="B1822" t="str">
        <v>attrition</v>
      </c>
      <c r="C1822" t="str">
        <v>% ∆ Attrition</v>
      </c>
      <c r="D1822" t="str">
        <v>no</v>
      </c>
      <c r="E1822" t="str">
        <v>(Current attrition - prior-year attrition) / prior-year attrition</v>
      </c>
    </row>
    <row r="1823">
      <c r="A1823">
        <v>1907</v>
      </c>
      <c r="B1823" t="str">
        <v>member_attrition_officially_accounted_for_death_resignation_unbaptized_8yo</v>
      </c>
      <c r="C1823" t="str">
        <v>Member Attrition Officially Accounted For (Death, Resignation, Unbaptized-8yo)</v>
      </c>
      <c r="D1823" t="str">
        <v>yes</v>
      </c>
      <c r="E1823" t="str">
        <v>Membership increase - official net growth</v>
      </c>
    </row>
    <row r="1824">
      <c r="A1824">
        <v>1907</v>
      </c>
      <c r="B1824" t="str">
        <v>missionaries</v>
      </c>
      <c r="C1824" t="str">
        <v>% ∆ Missionaries</v>
      </c>
      <c r="D1824" t="str">
        <v>yes</v>
      </c>
      <c r="E1824" t="str">
        <v>(Full-time missionaries - prior-year full-time missionaries) / prior-year full-time missionaries</v>
      </c>
    </row>
    <row r="1825">
      <c r="A1825">
        <v>1907</v>
      </c>
      <c r="B1825" t="str">
        <v>of_church_on_mission</v>
      </c>
      <c r="C1825" t="str">
        <v>% of Church on Mission</v>
      </c>
      <c r="D1825" t="str">
        <v>yes</v>
      </c>
      <c r="E1825" t="str">
        <v>Full-time missionaries / official membership</v>
      </c>
    </row>
    <row r="1826">
      <c r="A1826">
        <v>1907</v>
      </c>
      <c r="B1826" t="str">
        <v>conv_missionary</v>
      </c>
      <c r="C1826" t="str">
        <v>% ∆ Conv / Missionary</v>
      </c>
      <c r="D1826" t="str">
        <v>yes</v>
      </c>
      <c r="E1826" t="str">
        <v>(Conv / Missionary - prior-year Conv / Missionary) / prior-year Conv / Missionary</v>
      </c>
    </row>
    <row r="1827">
      <c r="A1827">
        <v>1907</v>
      </c>
      <c r="B1827" t="str">
        <v>conv_missionary_ai</v>
      </c>
      <c r="C1827" t="str">
        <v>Conv / Missionary</v>
      </c>
      <c r="D1827" t="str">
        <v>yes</v>
      </c>
      <c r="E1827" t="str">
        <v>Converts / full-time missionaries</v>
      </c>
    </row>
    <row r="1828">
      <c r="A1828">
        <v>1907</v>
      </c>
      <c r="B1828" t="str">
        <v>net_membership_growth_missionary</v>
      </c>
      <c r="C1828" t="str">
        <v>Net Membership Growth / Missionary</v>
      </c>
      <c r="D1828" t="str">
        <v>yes</v>
      </c>
      <c r="E1828" t="str">
        <v>Official net growth / full-time missionaries</v>
      </c>
    </row>
    <row r="1829">
      <c r="A1829">
        <v>1907</v>
      </c>
      <c r="B1829" t="str">
        <v>gross_membership_increase_missionary</v>
      </c>
      <c r="C1829" t="str">
        <v>Gross Membership Increase / Missionary</v>
      </c>
      <c r="D1829" t="str">
        <v>yes</v>
      </c>
      <c r="E1829" t="str">
        <v>Membership increase / full-time missionaries</v>
      </c>
    </row>
    <row r="1830">
      <c r="A1830">
        <v>1907</v>
      </c>
      <c r="B1830" t="str">
        <v>stakes</v>
      </c>
      <c r="C1830" t="str">
        <v>% ∆ Stakes</v>
      </c>
      <c r="D1830" t="str">
        <v>yes</v>
      </c>
      <c r="E1830" t="str">
        <v>(Stakes - prior-year stakes) / prior-year stakes</v>
      </c>
    </row>
    <row r="1831">
      <c r="A1831">
        <v>1907</v>
      </c>
      <c r="B1831" t="str">
        <v>wards_branches</v>
      </c>
      <c r="C1831" t="str">
        <v>% ∆ Wards + Branches</v>
      </c>
      <c r="D1831" t="str">
        <v>yes</v>
      </c>
      <c r="E1831" t="str">
        <v>(Wards and branches - prior-year wards and branches) / prior-year wards and branches</v>
      </c>
    </row>
    <row r="1832">
      <c r="A1832">
        <v>1907</v>
      </c>
      <c r="B1832" t="str">
        <v>ward_branch_stake</v>
      </c>
      <c r="C1832" t="str">
        <v>Ward &amp; Branch / Stake</v>
      </c>
      <c r="D1832" t="str">
        <v>yes</v>
      </c>
      <c r="E1832" t="str">
        <v>Wards and branches / stakes</v>
      </c>
    </row>
    <row r="1833">
      <c r="A1833">
        <v>1907</v>
      </c>
      <c r="B1833" t="str">
        <v>wards_branches_stake_lost_since_1973</v>
      </c>
      <c r="C1833" t="str">
        <v>Wards + Branches / Stake lost since 1973</v>
      </c>
      <c r="D1833" t="str">
        <v>no</v>
      </c>
      <c r="E1833" t="str">
        <v>(1973 wards and branches / stakes) - (current wards and branches / stakes)</v>
      </c>
    </row>
    <row r="1834">
      <c r="A1834">
        <v>1907</v>
      </c>
      <c r="B1834" t="str">
        <v>members_ward_branch</v>
      </c>
      <c r="C1834" t="str">
        <v>Members / Ward &amp; Branch</v>
      </c>
      <c r="D1834" t="str">
        <v>yes</v>
      </c>
      <c r="E1834" t="str">
        <v>Official membership / wards and branches</v>
      </c>
    </row>
    <row r="1835">
      <c r="A1835">
        <v>1907</v>
      </c>
      <c r="B1835" t="str">
        <v>ward_branch_rolls_since_1980</v>
      </c>
      <c r="C1835" t="str">
        <v>Ward &amp; Branch Rolls ∆ since 1980</v>
      </c>
      <c r="D1835" t="str">
        <v>no</v>
      </c>
      <c r="E1835" t="str">
        <v>(Current members per ward and branch) - (1980 members per ward and branch)</v>
      </c>
    </row>
    <row r="1836">
      <c r="A1836">
        <v>1908</v>
      </c>
      <c r="B1836" t="str">
        <v>official_net_growth</v>
      </c>
      <c r="C1836" t="str">
        <v>Official Net Growth</v>
      </c>
      <c r="D1836" t="str">
        <v>yes</v>
      </c>
      <c r="E1836" t="str">
        <v>Official membership - prior-year official membership</v>
      </c>
    </row>
    <row r="1837">
      <c r="A1837">
        <v>1908</v>
      </c>
      <c r="B1837" t="str">
        <v>official_growth_rate</v>
      </c>
      <c r="C1837" t="str">
        <v>Official Growth Rate</v>
      </c>
      <c r="D1837" t="str">
        <v>yes</v>
      </c>
      <c r="E1837" t="str">
        <v>Official net growth / prior-year official membership</v>
      </c>
    </row>
    <row r="1838">
      <c r="A1838">
        <v>1908</v>
      </c>
      <c r="B1838" t="str">
        <v>yoy_net_growth</v>
      </c>
      <c r="C1838" t="str">
        <v>YoY % ∆ Net Growth</v>
      </c>
      <c r="D1838" t="str">
        <v>yes</v>
      </c>
      <c r="E1838" t="str">
        <v>(Official net growth - prior-year net growth) / prior-year net growth</v>
      </c>
    </row>
    <row r="1839">
      <c r="A1839">
        <v>1908</v>
      </c>
      <c r="B1839" t="str">
        <v>cor_baptisms</v>
      </c>
      <c r="C1839" t="str">
        <v>CoR Baptisms</v>
      </c>
      <c r="D1839" t="str">
        <v>yes</v>
      </c>
      <c r="E1839" t="str">
        <v>Children of record from 8 years prior * current CoR baptism rate</v>
      </c>
    </row>
    <row r="1840">
      <c r="A1840">
        <v>1908</v>
      </c>
      <c r="B1840" t="str">
        <v>yoy_cor</v>
      </c>
      <c r="C1840" t="str">
        <v>YoY % ∆ CoR</v>
      </c>
      <c r="D1840" t="str">
        <v>yes</v>
      </c>
      <c r="E1840" t="str">
        <v>(Children of record - prior-year children of record) / prior-year children of record</v>
      </c>
    </row>
    <row r="1841">
      <c r="A1841">
        <v>1908</v>
      </c>
      <c r="B1841" t="str">
        <v>cor_baptisms_as_of_net_growth</v>
      </c>
      <c r="C1841" t="str">
        <v>∆ CoR Baptisms as % of Net Growth</v>
      </c>
      <c r="D1841" t="str">
        <v>yes</v>
      </c>
      <c r="E1841" t="str">
        <v>Children-of-record baptisms / official net growth</v>
      </c>
    </row>
    <row r="1842">
      <c r="A1842">
        <v>1908</v>
      </c>
      <c r="B1842" t="str">
        <v>children_of_record_8_yrs_prior_baptized</v>
      </c>
      <c r="C1842" t="str">
        <v>% children of record, 8 yrs prior, baptized</v>
      </c>
      <c r="D1842" t="str">
        <v>yes</v>
      </c>
      <c r="E1842" t="str">
        <v>Prior-year CoR baptism rate - 0.0002</v>
      </c>
    </row>
    <row r="1843">
      <c r="A1843">
        <v>1908</v>
      </c>
      <c r="B1843" t="str">
        <v>percent_cor_from_8_years_prior_lost</v>
      </c>
      <c r="C1843" t="str">
        <v>Percent CoR from 8 years prior lost</v>
      </c>
      <c r="D1843" t="str">
        <v>yes</v>
      </c>
      <c r="E1843" t="str">
        <v>(CoR 8 years prior - CoR baptisms) / CoR 8 years prior</v>
      </c>
    </row>
    <row r="1844">
      <c r="A1844">
        <v>1908</v>
      </c>
      <c r="B1844" t="str">
        <v>yoy_converts</v>
      </c>
      <c r="C1844" t="str">
        <v>YoY % ∆ Converts</v>
      </c>
      <c r="D1844" t="str">
        <v>yes</v>
      </c>
      <c r="E1844" t="str">
        <v>(Converts - prior-year converts) / prior-year converts</v>
      </c>
    </row>
    <row r="1845">
      <c r="A1845">
        <v>1908</v>
      </c>
      <c r="B1845" t="str">
        <v>membership_increase</v>
      </c>
      <c r="C1845" t="str">
        <v>Membership Increase</v>
      </c>
      <c r="D1845" t="str">
        <v>yes</v>
      </c>
      <c r="E1845" t="str">
        <v>Converts + children-of-record baptisms</v>
      </c>
    </row>
    <row r="1846">
      <c r="A1846">
        <v>1908</v>
      </c>
      <c r="B1846" t="str">
        <v>attrition</v>
      </c>
      <c r="C1846" t="str">
        <v>% ∆ Attrition</v>
      </c>
      <c r="D1846" t="str">
        <v>no</v>
      </c>
      <c r="E1846" t="str">
        <v>(Current attrition - prior-year attrition) / prior-year attrition</v>
      </c>
    </row>
    <row r="1847">
      <c r="A1847">
        <v>1908</v>
      </c>
      <c r="B1847" t="str">
        <v>member_attrition_officially_accounted_for_death_resignation_unbaptized_8yo</v>
      </c>
      <c r="C1847" t="str">
        <v>Member Attrition Officially Accounted For (Death, Resignation, Unbaptized-8yo)</v>
      </c>
      <c r="D1847" t="str">
        <v>yes</v>
      </c>
      <c r="E1847" t="str">
        <v>Membership increase - official net growth</v>
      </c>
    </row>
    <row r="1848">
      <c r="A1848">
        <v>1908</v>
      </c>
      <c r="B1848" t="str">
        <v>missionaries</v>
      </c>
      <c r="C1848" t="str">
        <v>% ∆ Missionaries</v>
      </c>
      <c r="D1848" t="str">
        <v>yes</v>
      </c>
      <c r="E1848" t="str">
        <v>(Full-time missionaries - prior-year full-time missionaries) / prior-year full-time missionaries</v>
      </c>
    </row>
    <row r="1849">
      <c r="A1849">
        <v>1908</v>
      </c>
      <c r="B1849" t="str">
        <v>of_church_on_mission</v>
      </c>
      <c r="C1849" t="str">
        <v>% of Church on Mission</v>
      </c>
      <c r="D1849" t="str">
        <v>yes</v>
      </c>
      <c r="E1849" t="str">
        <v>Full-time missionaries / official membership</v>
      </c>
    </row>
    <row r="1850">
      <c r="A1850">
        <v>1908</v>
      </c>
      <c r="B1850" t="str">
        <v>conv_missionary</v>
      </c>
      <c r="C1850" t="str">
        <v>% ∆ Conv / Missionary</v>
      </c>
      <c r="D1850" t="str">
        <v>yes</v>
      </c>
      <c r="E1850" t="str">
        <v>(Conv / Missionary - prior-year Conv / Missionary) / prior-year Conv / Missionary</v>
      </c>
    </row>
    <row r="1851">
      <c r="A1851">
        <v>1908</v>
      </c>
      <c r="B1851" t="str">
        <v>conv_missionary_ai</v>
      </c>
      <c r="C1851" t="str">
        <v>Conv / Missionary</v>
      </c>
      <c r="D1851" t="str">
        <v>yes</v>
      </c>
      <c r="E1851" t="str">
        <v>Converts / full-time missionaries</v>
      </c>
    </row>
    <row r="1852">
      <c r="A1852">
        <v>1908</v>
      </c>
      <c r="B1852" t="str">
        <v>net_membership_growth_missionary</v>
      </c>
      <c r="C1852" t="str">
        <v>Net Membership Growth / Missionary</v>
      </c>
      <c r="D1852" t="str">
        <v>yes</v>
      </c>
      <c r="E1852" t="str">
        <v>Official net growth / full-time missionaries</v>
      </c>
    </row>
    <row r="1853">
      <c r="A1853">
        <v>1908</v>
      </c>
      <c r="B1853" t="str">
        <v>gross_membership_increase_missionary</v>
      </c>
      <c r="C1853" t="str">
        <v>Gross Membership Increase / Missionary</v>
      </c>
      <c r="D1853" t="str">
        <v>yes</v>
      </c>
      <c r="E1853" t="str">
        <v>Membership increase / full-time missionaries</v>
      </c>
    </row>
    <row r="1854">
      <c r="A1854">
        <v>1908</v>
      </c>
      <c r="B1854" t="str">
        <v>stakes</v>
      </c>
      <c r="C1854" t="str">
        <v>% ∆ Stakes</v>
      </c>
      <c r="D1854" t="str">
        <v>yes</v>
      </c>
      <c r="E1854" t="str">
        <v>(Stakes - prior-year stakes) / prior-year stakes</v>
      </c>
    </row>
    <row r="1855">
      <c r="A1855">
        <v>1908</v>
      </c>
      <c r="B1855" t="str">
        <v>wards_branches</v>
      </c>
      <c r="C1855" t="str">
        <v>% ∆ Wards + Branches</v>
      </c>
      <c r="D1855" t="str">
        <v>yes</v>
      </c>
      <c r="E1855" t="str">
        <v>(Wards and branches - prior-year wards and branches) / prior-year wards and branches</v>
      </c>
    </row>
    <row r="1856">
      <c r="A1856">
        <v>1908</v>
      </c>
      <c r="B1856" t="str">
        <v>ward_branch_stake</v>
      </c>
      <c r="C1856" t="str">
        <v>Ward &amp; Branch / Stake</v>
      </c>
      <c r="D1856" t="str">
        <v>yes</v>
      </c>
      <c r="E1856" t="str">
        <v>Wards and branches / stakes</v>
      </c>
    </row>
    <row r="1857">
      <c r="A1857">
        <v>1908</v>
      </c>
      <c r="B1857" t="str">
        <v>wards_branches_stake_lost_since_1973</v>
      </c>
      <c r="C1857" t="str">
        <v>Wards + Branches / Stake lost since 1973</v>
      </c>
      <c r="D1857" t="str">
        <v>no</v>
      </c>
      <c r="E1857" t="str">
        <v>(1973 wards and branches / stakes) - (current wards and branches / stakes)</v>
      </c>
    </row>
    <row r="1858">
      <c r="A1858">
        <v>1908</v>
      </c>
      <c r="B1858" t="str">
        <v>members_ward_branch</v>
      </c>
      <c r="C1858" t="str">
        <v>Members / Ward &amp; Branch</v>
      </c>
      <c r="D1858" t="str">
        <v>yes</v>
      </c>
      <c r="E1858" t="str">
        <v>Official membership / wards and branches</v>
      </c>
    </row>
    <row r="1859">
      <c r="A1859">
        <v>1908</v>
      </c>
      <c r="B1859" t="str">
        <v>ward_branch_rolls_since_1980</v>
      </c>
      <c r="C1859" t="str">
        <v>Ward &amp; Branch Rolls ∆ since 1980</v>
      </c>
      <c r="D1859" t="str">
        <v>no</v>
      </c>
      <c r="E1859" t="str">
        <v>(Current members per ward and branch) - (1980 members per ward and branch)</v>
      </c>
    </row>
    <row r="1860">
      <c r="A1860">
        <v>1908</v>
      </c>
      <c r="B1860" t="str">
        <v>supplemental_birth_rate_fractional</v>
      </c>
      <c r="C1860" t="str">
        <v>Birth Rate (Fractional)</v>
      </c>
      <c r="D1860" t="str">
        <v>no</v>
      </c>
      <c r="E1860" t="str">
        <v>1+(I81/1000)</v>
      </c>
    </row>
    <row r="1861">
      <c r="A1861">
        <v>1909</v>
      </c>
      <c r="B1861" t="str">
        <v>official_net_growth</v>
      </c>
      <c r="C1861" t="str">
        <v>Official Net Growth</v>
      </c>
      <c r="D1861" t="str">
        <v>yes</v>
      </c>
      <c r="E1861" t="str">
        <v>Official membership - prior-year official membership</v>
      </c>
    </row>
    <row r="1862">
      <c r="A1862">
        <v>1909</v>
      </c>
      <c r="B1862" t="str">
        <v>official_growth_rate</v>
      </c>
      <c r="C1862" t="str">
        <v>Official Growth Rate</v>
      </c>
      <c r="D1862" t="str">
        <v>yes</v>
      </c>
      <c r="E1862" t="str">
        <v>Official net growth / prior-year official membership</v>
      </c>
    </row>
    <row r="1863">
      <c r="A1863">
        <v>1909</v>
      </c>
      <c r="B1863" t="str">
        <v>yoy_net_growth</v>
      </c>
      <c r="C1863" t="str">
        <v>YoY % ∆ Net Growth</v>
      </c>
      <c r="D1863" t="str">
        <v>yes</v>
      </c>
      <c r="E1863" t="str">
        <v>(Official net growth - prior-year net growth) / prior-year net growth</v>
      </c>
    </row>
    <row r="1864">
      <c r="A1864">
        <v>1909</v>
      </c>
      <c r="B1864" t="str">
        <v>cor_baptisms</v>
      </c>
      <c r="C1864" t="str">
        <v>CoR Baptisms</v>
      </c>
      <c r="D1864" t="str">
        <v>yes</v>
      </c>
      <c r="E1864" t="str">
        <v>Children of record from 8 years prior * current CoR baptism rate</v>
      </c>
    </row>
    <row r="1865">
      <c r="A1865">
        <v>1909</v>
      </c>
      <c r="B1865" t="str">
        <v>yoy_cor</v>
      </c>
      <c r="C1865" t="str">
        <v>YoY % ∆ CoR</v>
      </c>
      <c r="D1865" t="str">
        <v>yes</v>
      </c>
      <c r="E1865" t="str">
        <v>(Children of record - prior-year children of record) / prior-year children of record</v>
      </c>
    </row>
    <row r="1866">
      <c r="A1866">
        <v>1909</v>
      </c>
      <c r="B1866" t="str">
        <v>cor_baptisms_as_of_net_growth</v>
      </c>
      <c r="C1866" t="str">
        <v>∆ CoR Baptisms as % of Net Growth</v>
      </c>
      <c r="D1866" t="str">
        <v>yes</v>
      </c>
      <c r="E1866" t="str">
        <v>Children-of-record baptisms / official net growth</v>
      </c>
    </row>
    <row r="1867">
      <c r="A1867">
        <v>1909</v>
      </c>
      <c r="B1867" t="str">
        <v>children_of_record_8_yrs_prior_baptized</v>
      </c>
      <c r="C1867" t="str">
        <v>% children of record, 8 yrs prior, baptized</v>
      </c>
      <c r="D1867" t="str">
        <v>yes</v>
      </c>
      <c r="E1867" t="str">
        <v>Prior-year CoR baptism rate - 0.0002</v>
      </c>
    </row>
    <row r="1868">
      <c r="A1868">
        <v>1909</v>
      </c>
      <c r="B1868" t="str">
        <v>percent_cor_from_8_years_prior_lost</v>
      </c>
      <c r="C1868" t="str">
        <v>Percent CoR from 8 years prior lost</v>
      </c>
      <c r="D1868" t="str">
        <v>yes</v>
      </c>
      <c r="E1868" t="str">
        <v>(CoR 8 years prior - CoR baptisms) / CoR 8 years prior</v>
      </c>
    </row>
    <row r="1869">
      <c r="A1869">
        <v>1909</v>
      </c>
      <c r="B1869" t="str">
        <v>yoy_converts</v>
      </c>
      <c r="C1869" t="str">
        <v>YoY % ∆ Converts</v>
      </c>
      <c r="D1869" t="str">
        <v>yes</v>
      </c>
      <c r="E1869" t="str">
        <v>(Converts - prior-year converts) / prior-year converts</v>
      </c>
    </row>
    <row r="1870">
      <c r="A1870">
        <v>1909</v>
      </c>
      <c r="B1870" t="str">
        <v>membership_increase</v>
      </c>
      <c r="C1870" t="str">
        <v>Membership Increase</v>
      </c>
      <c r="D1870" t="str">
        <v>yes</v>
      </c>
      <c r="E1870" t="str">
        <v>Converts + children-of-record baptisms</v>
      </c>
    </row>
    <row r="1871">
      <c r="A1871">
        <v>1909</v>
      </c>
      <c r="B1871" t="str">
        <v>attrition</v>
      </c>
      <c r="C1871" t="str">
        <v>% ∆ Attrition</v>
      </c>
      <c r="D1871" t="str">
        <v>no</v>
      </c>
      <c r="E1871" t="str">
        <v>(Current attrition - prior-year attrition) / prior-year attrition</v>
      </c>
    </row>
    <row r="1872">
      <c r="A1872">
        <v>1909</v>
      </c>
      <c r="B1872" t="str">
        <v>member_attrition_officially_accounted_for_death_resignation_unbaptized_8yo</v>
      </c>
      <c r="C1872" t="str">
        <v>Member Attrition Officially Accounted For (Death, Resignation, Unbaptized-8yo)</v>
      </c>
      <c r="D1872" t="str">
        <v>yes</v>
      </c>
      <c r="E1872" t="str">
        <v>Membership increase - official net growth</v>
      </c>
    </row>
    <row r="1873">
      <c r="A1873">
        <v>1909</v>
      </c>
      <c r="B1873" t="str">
        <v>missionaries</v>
      </c>
      <c r="C1873" t="str">
        <v>% ∆ Missionaries</v>
      </c>
      <c r="D1873" t="str">
        <v>yes</v>
      </c>
      <c r="E1873" t="str">
        <v>(Full-time missionaries - prior-year full-time missionaries) / prior-year full-time missionaries</v>
      </c>
    </row>
    <row r="1874">
      <c r="A1874">
        <v>1909</v>
      </c>
      <c r="B1874" t="str">
        <v>of_church_on_mission</v>
      </c>
      <c r="C1874" t="str">
        <v>% of Church on Mission</v>
      </c>
      <c r="D1874" t="str">
        <v>yes</v>
      </c>
      <c r="E1874" t="str">
        <v>Full-time missionaries / official membership</v>
      </c>
    </row>
    <row r="1875">
      <c r="A1875">
        <v>1909</v>
      </c>
      <c r="B1875" t="str">
        <v>conv_missionary</v>
      </c>
      <c r="C1875" t="str">
        <v>% ∆ Conv / Missionary</v>
      </c>
      <c r="D1875" t="str">
        <v>yes</v>
      </c>
      <c r="E1875" t="str">
        <v>(Conv / Missionary - prior-year Conv / Missionary) / prior-year Conv / Missionary</v>
      </c>
    </row>
    <row r="1876">
      <c r="A1876">
        <v>1909</v>
      </c>
      <c r="B1876" t="str">
        <v>conv_missionary_ai</v>
      </c>
      <c r="C1876" t="str">
        <v>Conv / Missionary</v>
      </c>
      <c r="D1876" t="str">
        <v>yes</v>
      </c>
      <c r="E1876" t="str">
        <v>Converts / full-time missionaries</v>
      </c>
    </row>
    <row r="1877">
      <c r="A1877">
        <v>1909</v>
      </c>
      <c r="B1877" t="str">
        <v>net_membership_growth_missionary</v>
      </c>
      <c r="C1877" t="str">
        <v>Net Membership Growth / Missionary</v>
      </c>
      <c r="D1877" t="str">
        <v>yes</v>
      </c>
      <c r="E1877" t="str">
        <v>Official net growth / full-time missionaries</v>
      </c>
    </row>
    <row r="1878">
      <c r="A1878">
        <v>1909</v>
      </c>
      <c r="B1878" t="str">
        <v>gross_membership_increase_missionary</v>
      </c>
      <c r="C1878" t="str">
        <v>Gross Membership Increase / Missionary</v>
      </c>
      <c r="D1878" t="str">
        <v>yes</v>
      </c>
      <c r="E1878" t="str">
        <v>Membership increase / full-time missionaries</v>
      </c>
    </row>
    <row r="1879">
      <c r="A1879">
        <v>1909</v>
      </c>
      <c r="B1879" t="str">
        <v>stakes</v>
      </c>
      <c r="C1879" t="str">
        <v>% ∆ Stakes</v>
      </c>
      <c r="D1879" t="str">
        <v>yes</v>
      </c>
      <c r="E1879" t="str">
        <v>(Stakes - prior-year stakes) / prior-year stakes</v>
      </c>
    </row>
    <row r="1880">
      <c r="A1880">
        <v>1909</v>
      </c>
      <c r="B1880" t="str">
        <v>wards_branches</v>
      </c>
      <c r="C1880" t="str">
        <v>% ∆ Wards + Branches</v>
      </c>
      <c r="D1880" t="str">
        <v>yes</v>
      </c>
      <c r="E1880" t="str">
        <v>(Wards and branches - prior-year wards and branches) / prior-year wards and branches</v>
      </c>
    </row>
    <row r="1881">
      <c r="A1881">
        <v>1909</v>
      </c>
      <c r="B1881" t="str">
        <v>ward_branch_stake</v>
      </c>
      <c r="C1881" t="str">
        <v>Ward &amp; Branch / Stake</v>
      </c>
      <c r="D1881" t="str">
        <v>yes</v>
      </c>
      <c r="E1881" t="str">
        <v>Wards and branches / stakes</v>
      </c>
    </row>
    <row r="1882">
      <c r="A1882">
        <v>1909</v>
      </c>
      <c r="B1882" t="str">
        <v>wards_branches_stake_lost_since_1973</v>
      </c>
      <c r="C1882" t="str">
        <v>Wards + Branches / Stake lost since 1973</v>
      </c>
      <c r="D1882" t="str">
        <v>no</v>
      </c>
      <c r="E1882" t="str">
        <v>(1973 wards and branches / stakes) - (current wards and branches / stakes)</v>
      </c>
    </row>
    <row r="1883">
      <c r="A1883">
        <v>1909</v>
      </c>
      <c r="B1883" t="str">
        <v>members_ward_branch</v>
      </c>
      <c r="C1883" t="str">
        <v>Members / Ward &amp; Branch</v>
      </c>
      <c r="D1883" t="str">
        <v>yes</v>
      </c>
      <c r="E1883" t="str">
        <v>Official membership / wards and branches</v>
      </c>
    </row>
    <row r="1884">
      <c r="A1884">
        <v>1909</v>
      </c>
      <c r="B1884" t="str">
        <v>ward_branch_rolls_since_1980</v>
      </c>
      <c r="C1884" t="str">
        <v>Ward &amp; Branch Rolls ∆ since 1980</v>
      </c>
      <c r="D1884" t="str">
        <v>no</v>
      </c>
      <c r="E1884" t="str">
        <v>(Current members per ward and branch) - (1980 members per ward and branch)</v>
      </c>
    </row>
    <row r="1885">
      <c r="A1885">
        <v>1909</v>
      </c>
      <c r="B1885" t="str">
        <v>supplemental_mormon_birth_rate</v>
      </c>
      <c r="C1885" t="str">
        <v>Mormon Birth Rate</v>
      </c>
      <c r="D1885" t="str">
        <v>no</v>
      </c>
      <c r="E1885" t="str">
        <v>average(I81,I83)</v>
      </c>
    </row>
    <row r="1886">
      <c r="A1886">
        <v>1909</v>
      </c>
      <c r="B1886" t="str">
        <v>supplemental_branches</v>
      </c>
      <c r="C1886" t="str">
        <v>Branches</v>
      </c>
      <c r="D1886" t="str">
        <v>no</v>
      </c>
      <c r="E1886" t="str">
        <v>R82-U82</v>
      </c>
    </row>
    <row r="1887">
      <c r="A1887">
        <v>1909</v>
      </c>
      <c r="B1887" t="str">
        <v>supplemental_members_per_ward</v>
      </c>
      <c r="C1887" t="str">
        <v>Members per Ward</v>
      </c>
      <c r="D1887" t="str">
        <v>no</v>
      </c>
      <c r="E1887" t="str">
        <v>round(X82*550/((550*U82)+(285*V82)),0)</v>
      </c>
    </row>
    <row r="1888">
      <c r="A1888">
        <v>1909</v>
      </c>
      <c r="B1888" t="str">
        <v>supplemental_activity_by_ward_size</v>
      </c>
      <c r="C1888" t="str">
        <v>Activity by Ward Size</v>
      </c>
      <c r="D1888" t="str">
        <v>no</v>
      </c>
      <c r="E1888" t="str">
        <v>round(17500/Z82,1)</v>
      </c>
    </row>
    <row r="1889">
      <c r="A1889">
        <v>1909</v>
      </c>
      <c r="B1889" t="str">
        <v>supplemental_activity_by_stake_size</v>
      </c>
      <c r="C1889" t="str">
        <v>Activity by Stake Size</v>
      </c>
      <c r="D1889" t="str">
        <v>no</v>
      </c>
      <c r="E1889" t="str">
        <v>round(O82*135000/X82,1)</v>
      </c>
    </row>
    <row r="1890">
      <c r="A1890">
        <v>1909</v>
      </c>
      <c r="B1890" t="str">
        <v>supplemental_activity_rate</v>
      </c>
      <c r="C1890" t="str">
        <v>Activity Rate</v>
      </c>
      <c r="D1890" t="str">
        <v>yes</v>
      </c>
      <c r="E1890" t="str">
        <v>AR82</v>
      </c>
    </row>
    <row r="1891">
      <c r="A1891">
        <v>1909</v>
      </c>
      <c r="B1891" t="str">
        <v>supplemental_gone_inactive</v>
      </c>
      <c r="C1891" t="str">
        <v>Gone Inactive</v>
      </c>
      <c r="D1891" t="str">
        <v>yes</v>
      </c>
      <c r="E1891" t="str">
        <v>(C82+E82-BA82)-(AY82-AY81)</v>
      </c>
    </row>
    <row r="1892">
      <c r="A1892">
        <v>1909</v>
      </c>
      <c r="B1892" t="str">
        <v>supplemental_active_mormons</v>
      </c>
      <c r="C1892" t="str">
        <v>Active Mormons</v>
      </c>
      <c r="D1892" t="str">
        <v>yes</v>
      </c>
      <c r="E1892" t="str">
        <v>round(B82*AW82/100,0)</v>
      </c>
    </row>
    <row r="1893">
      <c r="A1893">
        <v>1909</v>
      </c>
      <c r="B1893" t="str">
        <v>supplemental_inactive_mormons</v>
      </c>
      <c r="C1893" t="str">
        <v>Inactive Mormons</v>
      </c>
      <c r="D1893" t="str">
        <v>yes</v>
      </c>
      <c r="E1893" t="str">
        <v>B82-AY82</v>
      </c>
    </row>
    <row r="1894">
      <c r="A1894">
        <v>1910</v>
      </c>
      <c r="B1894" t="str">
        <v>official_net_growth</v>
      </c>
      <c r="C1894" t="str">
        <v>Official Net Growth</v>
      </c>
      <c r="D1894" t="str">
        <v>yes</v>
      </c>
      <c r="E1894" t="str">
        <v>Official membership - prior-year official membership</v>
      </c>
    </row>
    <row r="1895">
      <c r="A1895">
        <v>1910</v>
      </c>
      <c r="B1895" t="str">
        <v>official_growth_rate</v>
      </c>
      <c r="C1895" t="str">
        <v>Official Growth Rate</v>
      </c>
      <c r="D1895" t="str">
        <v>yes</v>
      </c>
      <c r="E1895" t="str">
        <v>Official net growth / prior-year official membership</v>
      </c>
    </row>
    <row r="1896">
      <c r="A1896">
        <v>1910</v>
      </c>
      <c r="B1896" t="str">
        <v>yoy_net_growth</v>
      </c>
      <c r="C1896" t="str">
        <v>YoY % ∆ Net Growth</v>
      </c>
      <c r="D1896" t="str">
        <v>yes</v>
      </c>
      <c r="E1896" t="str">
        <v>(Official net growth - prior-year net growth) / prior-year net growth</v>
      </c>
    </row>
    <row r="1897">
      <c r="A1897">
        <v>1910</v>
      </c>
      <c r="B1897" t="str">
        <v>cor_baptisms</v>
      </c>
      <c r="C1897" t="str">
        <v>CoR Baptisms</v>
      </c>
      <c r="D1897" t="str">
        <v>yes</v>
      </c>
      <c r="E1897" t="str">
        <v>Children of record from 8 years prior * current CoR baptism rate</v>
      </c>
    </row>
    <row r="1898">
      <c r="A1898">
        <v>1910</v>
      </c>
      <c r="B1898" t="str">
        <v>yoy_cor</v>
      </c>
      <c r="C1898" t="str">
        <v>YoY % ∆ CoR</v>
      </c>
      <c r="D1898" t="str">
        <v>yes</v>
      </c>
      <c r="E1898" t="str">
        <v>(Children of record - prior-year children of record) / prior-year children of record</v>
      </c>
    </row>
    <row r="1899">
      <c r="A1899">
        <v>1910</v>
      </c>
      <c r="B1899" t="str">
        <v>cor_baptisms_as_of_net_growth</v>
      </c>
      <c r="C1899" t="str">
        <v>∆ CoR Baptisms as % of Net Growth</v>
      </c>
      <c r="D1899" t="str">
        <v>yes</v>
      </c>
      <c r="E1899" t="str">
        <v>Children-of-record baptisms / official net growth</v>
      </c>
    </row>
    <row r="1900">
      <c r="A1900">
        <v>1910</v>
      </c>
      <c r="B1900" t="str">
        <v>children_of_record_8_yrs_prior_baptized</v>
      </c>
      <c r="C1900" t="str">
        <v>% children of record, 8 yrs prior, baptized</v>
      </c>
      <c r="D1900" t="str">
        <v>yes</v>
      </c>
      <c r="E1900" t="str">
        <v>Prior-year CoR baptism rate - 0.0002</v>
      </c>
    </row>
    <row r="1901">
      <c r="A1901">
        <v>1910</v>
      </c>
      <c r="B1901" t="str">
        <v>percent_cor_from_8_years_prior_lost</v>
      </c>
      <c r="C1901" t="str">
        <v>Percent CoR from 8 years prior lost</v>
      </c>
      <c r="D1901" t="str">
        <v>yes</v>
      </c>
      <c r="E1901" t="str">
        <v>(CoR 8 years prior - CoR baptisms) / CoR 8 years prior</v>
      </c>
    </row>
    <row r="1902">
      <c r="A1902">
        <v>1910</v>
      </c>
      <c r="B1902" t="str">
        <v>yoy_converts</v>
      </c>
      <c r="C1902" t="str">
        <v>YoY % ∆ Converts</v>
      </c>
      <c r="D1902" t="str">
        <v>yes</v>
      </c>
      <c r="E1902" t="str">
        <v>(Converts - prior-year converts) / prior-year converts</v>
      </c>
    </row>
    <row r="1903">
      <c r="A1903">
        <v>1910</v>
      </c>
      <c r="B1903" t="str">
        <v>membership_increase</v>
      </c>
      <c r="C1903" t="str">
        <v>Membership Increase</v>
      </c>
      <c r="D1903" t="str">
        <v>yes</v>
      </c>
      <c r="E1903" t="str">
        <v>Converts + children-of-record baptisms</v>
      </c>
    </row>
    <row r="1904">
      <c r="A1904">
        <v>1910</v>
      </c>
      <c r="B1904" t="str">
        <v>attrition</v>
      </c>
      <c r="C1904" t="str">
        <v>% ∆ Attrition</v>
      </c>
      <c r="D1904" t="str">
        <v>no</v>
      </c>
      <c r="E1904" t="str">
        <v>(Current attrition - prior-year attrition) / prior-year attrition</v>
      </c>
    </row>
    <row r="1905">
      <c r="A1905">
        <v>1910</v>
      </c>
      <c r="B1905" t="str">
        <v>member_attrition_officially_accounted_for_death_resignation_unbaptized_8yo</v>
      </c>
      <c r="C1905" t="str">
        <v>Member Attrition Officially Accounted For (Death, Resignation, Unbaptized-8yo)</v>
      </c>
      <c r="D1905" t="str">
        <v>yes</v>
      </c>
      <c r="E1905" t="str">
        <v>Membership increase - official net growth</v>
      </c>
    </row>
    <row r="1906">
      <c r="A1906">
        <v>1910</v>
      </c>
      <c r="B1906" t="str">
        <v>missionaries</v>
      </c>
      <c r="C1906" t="str">
        <v>% ∆ Missionaries</v>
      </c>
      <c r="D1906" t="str">
        <v>yes</v>
      </c>
      <c r="E1906" t="str">
        <v>(Full-time missionaries - prior-year full-time missionaries) / prior-year full-time missionaries</v>
      </c>
    </row>
    <row r="1907">
      <c r="A1907">
        <v>1910</v>
      </c>
      <c r="B1907" t="str">
        <v>of_church_on_mission</v>
      </c>
      <c r="C1907" t="str">
        <v>% of Church on Mission</v>
      </c>
      <c r="D1907" t="str">
        <v>yes</v>
      </c>
      <c r="E1907" t="str">
        <v>Full-time missionaries / official membership</v>
      </c>
    </row>
    <row r="1908">
      <c r="A1908">
        <v>1910</v>
      </c>
      <c r="B1908" t="str">
        <v>conv_missionary</v>
      </c>
      <c r="C1908" t="str">
        <v>% ∆ Conv / Missionary</v>
      </c>
      <c r="D1908" t="str">
        <v>yes</v>
      </c>
      <c r="E1908" t="str">
        <v>(Conv / Missionary - prior-year Conv / Missionary) / prior-year Conv / Missionary</v>
      </c>
    </row>
    <row r="1909">
      <c r="A1909">
        <v>1910</v>
      </c>
      <c r="B1909" t="str">
        <v>conv_missionary_ai</v>
      </c>
      <c r="C1909" t="str">
        <v>Conv / Missionary</v>
      </c>
      <c r="D1909" t="str">
        <v>yes</v>
      </c>
      <c r="E1909" t="str">
        <v>Converts / full-time missionaries</v>
      </c>
    </row>
    <row r="1910">
      <c r="A1910">
        <v>1910</v>
      </c>
      <c r="B1910" t="str">
        <v>net_membership_growth_missionary</v>
      </c>
      <c r="C1910" t="str">
        <v>Net Membership Growth / Missionary</v>
      </c>
      <c r="D1910" t="str">
        <v>yes</v>
      </c>
      <c r="E1910" t="str">
        <v>Official net growth / full-time missionaries</v>
      </c>
    </row>
    <row r="1911">
      <c r="A1911">
        <v>1910</v>
      </c>
      <c r="B1911" t="str">
        <v>gross_membership_increase_missionary</v>
      </c>
      <c r="C1911" t="str">
        <v>Gross Membership Increase / Missionary</v>
      </c>
      <c r="D1911" t="str">
        <v>yes</v>
      </c>
      <c r="E1911" t="str">
        <v>Membership increase / full-time missionaries</v>
      </c>
    </row>
    <row r="1912">
      <c r="A1912">
        <v>1910</v>
      </c>
      <c r="B1912" t="str">
        <v>stakes</v>
      </c>
      <c r="C1912" t="str">
        <v>% ∆ Stakes</v>
      </c>
      <c r="D1912" t="str">
        <v>yes</v>
      </c>
      <c r="E1912" t="str">
        <v>(Stakes - prior-year stakes) / prior-year stakes</v>
      </c>
    </row>
    <row r="1913">
      <c r="A1913">
        <v>1910</v>
      </c>
      <c r="B1913" t="str">
        <v>wards_branches</v>
      </c>
      <c r="C1913" t="str">
        <v>% ∆ Wards + Branches</v>
      </c>
      <c r="D1913" t="str">
        <v>yes</v>
      </c>
      <c r="E1913" t="str">
        <v>(Wards and branches - prior-year wards and branches) / prior-year wards and branches</v>
      </c>
    </row>
    <row r="1914">
      <c r="A1914">
        <v>1910</v>
      </c>
      <c r="B1914" t="str">
        <v>ward_branch_stake</v>
      </c>
      <c r="C1914" t="str">
        <v>Ward &amp; Branch / Stake</v>
      </c>
      <c r="D1914" t="str">
        <v>yes</v>
      </c>
      <c r="E1914" t="str">
        <v>Wards and branches / stakes</v>
      </c>
    </row>
    <row r="1915">
      <c r="A1915">
        <v>1910</v>
      </c>
      <c r="B1915" t="str">
        <v>wards_branches_stake_lost_since_1973</v>
      </c>
      <c r="C1915" t="str">
        <v>Wards + Branches / Stake lost since 1973</v>
      </c>
      <c r="D1915" t="str">
        <v>no</v>
      </c>
      <c r="E1915" t="str">
        <v>(1973 wards and branches / stakes) - (current wards and branches / stakes)</v>
      </c>
    </row>
    <row r="1916">
      <c r="A1916">
        <v>1910</v>
      </c>
      <c r="B1916" t="str">
        <v>members_ward_branch</v>
      </c>
      <c r="C1916" t="str">
        <v>Members / Ward &amp; Branch</v>
      </c>
      <c r="D1916" t="str">
        <v>yes</v>
      </c>
      <c r="E1916" t="str">
        <v>Official membership / wards and branches</v>
      </c>
    </row>
    <row r="1917">
      <c r="A1917">
        <v>1910</v>
      </c>
      <c r="B1917" t="str">
        <v>ward_branch_rolls_since_1980</v>
      </c>
      <c r="C1917" t="str">
        <v>Ward &amp; Branch Rolls ∆ since 1980</v>
      </c>
      <c r="D1917" t="str">
        <v>no</v>
      </c>
      <c r="E1917" t="str">
        <v>(Current members per ward and branch) - (1980 members per ward and branch)</v>
      </c>
    </row>
    <row r="1918">
      <c r="A1918">
        <v>1910</v>
      </c>
      <c r="B1918" t="str">
        <v>supplemental_members_in_stakes</v>
      </c>
      <c r="C1918" t="str">
        <v>Members in Stakes</v>
      </c>
      <c r="D1918" t="str">
        <v>no</v>
      </c>
      <c r="E1918" t="str">
        <v>round($X$82+((A83-$A$82)*($X$97-$X$82)/($A$97-$A$82)),0)</v>
      </c>
    </row>
    <row r="1919">
      <c r="A1919">
        <v>1911</v>
      </c>
      <c r="B1919" t="str">
        <v>official_net_growth</v>
      </c>
      <c r="C1919" t="str">
        <v>Official Net Growth</v>
      </c>
      <c r="D1919" t="str">
        <v>yes</v>
      </c>
      <c r="E1919" t="str">
        <v>Official membership - prior-year official membership</v>
      </c>
    </row>
    <row r="1920">
      <c r="A1920">
        <v>1911</v>
      </c>
      <c r="B1920" t="str">
        <v>official_growth_rate</v>
      </c>
      <c r="C1920" t="str">
        <v>Official Growth Rate</v>
      </c>
      <c r="D1920" t="str">
        <v>yes</v>
      </c>
      <c r="E1920" t="str">
        <v>Official net growth / prior-year official membership</v>
      </c>
    </row>
    <row r="1921">
      <c r="A1921">
        <v>1911</v>
      </c>
      <c r="B1921" t="str">
        <v>yoy_net_growth</v>
      </c>
      <c r="C1921" t="str">
        <v>YoY % ∆ Net Growth</v>
      </c>
      <c r="D1921" t="str">
        <v>yes</v>
      </c>
      <c r="E1921" t="str">
        <v>(Official net growth - prior-year net growth) / prior-year net growth</v>
      </c>
    </row>
    <row r="1922">
      <c r="A1922">
        <v>1911</v>
      </c>
      <c r="B1922" t="str">
        <v>cor_baptisms</v>
      </c>
      <c r="C1922" t="str">
        <v>CoR Baptisms</v>
      </c>
      <c r="D1922" t="str">
        <v>yes</v>
      </c>
      <c r="E1922" t="str">
        <v>Children of record from 8 years prior * current CoR baptism rate</v>
      </c>
    </row>
    <row r="1923">
      <c r="A1923">
        <v>1911</v>
      </c>
      <c r="B1923" t="str">
        <v>yoy_cor</v>
      </c>
      <c r="C1923" t="str">
        <v>YoY % ∆ CoR</v>
      </c>
      <c r="D1923" t="str">
        <v>yes</v>
      </c>
      <c r="E1923" t="str">
        <v>(Children of record - prior-year children of record) / prior-year children of record</v>
      </c>
    </row>
    <row r="1924">
      <c r="A1924">
        <v>1911</v>
      </c>
      <c r="B1924" t="str">
        <v>cor_baptisms_as_of_net_growth</v>
      </c>
      <c r="C1924" t="str">
        <v>∆ CoR Baptisms as % of Net Growth</v>
      </c>
      <c r="D1924" t="str">
        <v>yes</v>
      </c>
      <c r="E1924" t="str">
        <v>Children-of-record baptisms / official net growth</v>
      </c>
    </row>
    <row r="1925">
      <c r="A1925">
        <v>1911</v>
      </c>
      <c r="B1925" t="str">
        <v>children_of_record_8_yrs_prior_baptized</v>
      </c>
      <c r="C1925" t="str">
        <v>% children of record, 8 yrs prior, baptized</v>
      </c>
      <c r="D1925" t="str">
        <v>yes</v>
      </c>
      <c r="E1925" t="str">
        <v>Prior-year CoR baptism rate - 0.0002</v>
      </c>
    </row>
    <row r="1926">
      <c r="A1926">
        <v>1911</v>
      </c>
      <c r="B1926" t="str">
        <v>percent_cor_from_8_years_prior_lost</v>
      </c>
      <c r="C1926" t="str">
        <v>Percent CoR from 8 years prior lost</v>
      </c>
      <c r="D1926" t="str">
        <v>yes</v>
      </c>
      <c r="E1926" t="str">
        <v>(CoR 8 years prior - CoR baptisms) / CoR 8 years prior</v>
      </c>
    </row>
    <row r="1927">
      <c r="A1927">
        <v>1911</v>
      </c>
      <c r="B1927" t="str">
        <v>yoy_converts</v>
      </c>
      <c r="C1927" t="str">
        <v>YoY % ∆ Converts</v>
      </c>
      <c r="D1927" t="str">
        <v>yes</v>
      </c>
      <c r="E1927" t="str">
        <v>(Converts - prior-year converts) / prior-year converts</v>
      </c>
    </row>
    <row r="1928">
      <c r="A1928">
        <v>1911</v>
      </c>
      <c r="B1928" t="str">
        <v>membership_increase</v>
      </c>
      <c r="C1928" t="str">
        <v>Membership Increase</v>
      </c>
      <c r="D1928" t="str">
        <v>yes</v>
      </c>
      <c r="E1928" t="str">
        <v>Converts + children-of-record baptisms</v>
      </c>
    </row>
    <row r="1929">
      <c r="A1929">
        <v>1911</v>
      </c>
      <c r="B1929" t="str">
        <v>attrition</v>
      </c>
      <c r="C1929" t="str">
        <v>% ∆ Attrition</v>
      </c>
      <c r="D1929" t="str">
        <v>no</v>
      </c>
      <c r="E1929" t="str">
        <v>(Current attrition - prior-year attrition) / prior-year attrition</v>
      </c>
    </row>
    <row r="1930">
      <c r="A1930">
        <v>1911</v>
      </c>
      <c r="B1930" t="str">
        <v>member_attrition_officially_accounted_for_death_resignation_unbaptized_8yo</v>
      </c>
      <c r="C1930" t="str">
        <v>Member Attrition Officially Accounted For (Death, Resignation, Unbaptized-8yo)</v>
      </c>
      <c r="D1930" t="str">
        <v>yes</v>
      </c>
      <c r="E1930" t="str">
        <v>Membership increase - official net growth</v>
      </c>
    </row>
    <row r="1931">
      <c r="A1931">
        <v>1911</v>
      </c>
      <c r="B1931" t="str">
        <v>missionaries</v>
      </c>
      <c r="C1931" t="str">
        <v>% ∆ Missionaries</v>
      </c>
      <c r="D1931" t="str">
        <v>yes</v>
      </c>
      <c r="E1931" t="str">
        <v>(Full-time missionaries - prior-year full-time missionaries) / prior-year full-time missionaries</v>
      </c>
    </row>
    <row r="1932">
      <c r="A1932">
        <v>1911</v>
      </c>
      <c r="B1932" t="str">
        <v>full_time_missionaries</v>
      </c>
      <c r="C1932" t="str">
        <v>Full-Time Missionaries</v>
      </c>
      <c r="D1932" t="str">
        <v>no</v>
      </c>
      <c r="E1932" t="str">
        <v>round(AD84*(AC83+AC84)/2,0)</v>
      </c>
    </row>
    <row r="1933">
      <c r="A1933">
        <v>1911</v>
      </c>
      <c r="B1933" t="str">
        <v>of_church_on_mission</v>
      </c>
      <c r="C1933" t="str">
        <v>% of Church on Mission</v>
      </c>
      <c r="D1933" t="str">
        <v>yes</v>
      </c>
      <c r="E1933" t="str">
        <v>Full-time missionaries / official membership</v>
      </c>
    </row>
    <row r="1934">
      <c r="A1934">
        <v>1911</v>
      </c>
      <c r="B1934" t="str">
        <v>conv_missionary</v>
      </c>
      <c r="C1934" t="str">
        <v>% ∆ Conv / Missionary</v>
      </c>
      <c r="D1934" t="str">
        <v>yes</v>
      </c>
      <c r="E1934" t="str">
        <v>(Conv / Missionary - prior-year Conv / Missionary) / prior-year Conv / Missionary</v>
      </c>
    </row>
    <row r="1935">
      <c r="A1935">
        <v>1911</v>
      </c>
      <c r="B1935" t="str">
        <v>conv_missionary_ai</v>
      </c>
      <c r="C1935" t="str">
        <v>Conv / Missionary</v>
      </c>
      <c r="D1935" t="str">
        <v>yes</v>
      </c>
      <c r="E1935" t="str">
        <v>Converts / full-time missionaries</v>
      </c>
    </row>
    <row r="1936">
      <c r="A1936">
        <v>1911</v>
      </c>
      <c r="B1936" t="str">
        <v>net_membership_growth_missionary</v>
      </c>
      <c r="C1936" t="str">
        <v>Net Membership Growth / Missionary</v>
      </c>
      <c r="D1936" t="str">
        <v>yes</v>
      </c>
      <c r="E1936" t="str">
        <v>Official net growth / full-time missionaries</v>
      </c>
    </row>
    <row r="1937">
      <c r="A1937">
        <v>1911</v>
      </c>
      <c r="B1937" t="str">
        <v>gross_membership_increase_missionary</v>
      </c>
      <c r="C1937" t="str">
        <v>Gross Membership Increase / Missionary</v>
      </c>
      <c r="D1937" t="str">
        <v>yes</v>
      </c>
      <c r="E1937" t="str">
        <v>Membership increase / full-time missionaries</v>
      </c>
    </row>
    <row r="1938">
      <c r="A1938">
        <v>1911</v>
      </c>
      <c r="B1938" t="str">
        <v>stakes</v>
      </c>
      <c r="C1938" t="str">
        <v>% ∆ Stakes</v>
      </c>
      <c r="D1938" t="str">
        <v>yes</v>
      </c>
      <c r="E1938" t="str">
        <v>(Stakes - prior-year stakes) / prior-year stakes</v>
      </c>
    </row>
    <row r="1939">
      <c r="A1939">
        <v>1911</v>
      </c>
      <c r="B1939" t="str">
        <v>wards_branches</v>
      </c>
      <c r="C1939" t="str">
        <v>% ∆ Wards + Branches</v>
      </c>
      <c r="D1939" t="str">
        <v>yes</v>
      </c>
      <c r="E1939" t="str">
        <v>(Wards and branches - prior-year wards and branches) / prior-year wards and branches</v>
      </c>
    </row>
    <row r="1940">
      <c r="A1940">
        <v>1911</v>
      </c>
      <c r="B1940" t="str">
        <v>ward_branch_stake</v>
      </c>
      <c r="C1940" t="str">
        <v>Ward &amp; Branch / Stake</v>
      </c>
      <c r="D1940" t="str">
        <v>yes</v>
      </c>
      <c r="E1940" t="str">
        <v>Wards and branches / stakes</v>
      </c>
    </row>
    <row r="1941">
      <c r="A1941">
        <v>1911</v>
      </c>
      <c r="B1941" t="str">
        <v>wards_branches_stake_lost_since_1973</v>
      </c>
      <c r="C1941" t="str">
        <v>Wards + Branches / Stake lost since 1973</v>
      </c>
      <c r="D1941" t="str">
        <v>no</v>
      </c>
      <c r="E1941" t="str">
        <v>(1973 wards and branches / stakes) - (current wards and branches / stakes)</v>
      </c>
    </row>
    <row r="1942">
      <c r="A1942">
        <v>1911</v>
      </c>
      <c r="B1942" t="str">
        <v>members_ward_branch</v>
      </c>
      <c r="C1942" t="str">
        <v>Members / Ward &amp; Branch</v>
      </c>
      <c r="D1942" t="str">
        <v>yes</v>
      </c>
      <c r="E1942" t="str">
        <v>Official membership / wards and branches</v>
      </c>
    </row>
    <row r="1943">
      <c r="A1943">
        <v>1911</v>
      </c>
      <c r="B1943" t="str">
        <v>ward_branch_rolls_since_1980</v>
      </c>
      <c r="C1943" t="str">
        <v>Ward &amp; Branch Rolls ∆ since 1980</v>
      </c>
      <c r="D1943" t="str">
        <v>no</v>
      </c>
      <c r="E1943" t="str">
        <v>(Current members per ward and branch) - (1980 members per ward and branch)</v>
      </c>
    </row>
    <row r="1944">
      <c r="A1944">
        <v>1911</v>
      </c>
      <c r="B1944" t="str">
        <v>supplemental_total_baptisms</v>
      </c>
      <c r="C1944" t="str">
        <v>Total Baptisms</v>
      </c>
      <c r="D1944" t="str">
        <v>no</v>
      </c>
      <c r="E1944" t="str">
        <v>D84+E84</v>
      </c>
    </row>
    <row r="1945">
      <c r="A1945">
        <v>1911</v>
      </c>
      <c r="B1945" t="str">
        <v>supplemental_children_per_woman</v>
      </c>
      <c r="C1945" t="str">
        <v>Children per Woman</v>
      </c>
      <c r="D1945" t="str">
        <v>no</v>
      </c>
      <c r="E1945" t="str">
        <v>ROUND(I84*B84*K84/(1000*B84*N84),2)</v>
      </c>
    </row>
    <row r="1946">
      <c r="A1946">
        <v>1911</v>
      </c>
      <c r="B1946" t="str">
        <v>supplemental_female_male_ratio</v>
      </c>
      <c r="C1946" t="str">
        <v>Female/Male Ratio</v>
      </c>
      <c r="D1946" t="str">
        <v>no</v>
      </c>
      <c r="E1946" t="str">
        <v>round($N$83+((A84-$A$83)*($N$93-$N$83)/($A$93-$A$83)),4)</v>
      </c>
    </row>
    <row r="1947">
      <c r="A1947">
        <v>1911</v>
      </c>
      <c r="B1947" t="str">
        <v>supplemental_wards</v>
      </c>
      <c r="C1947" t="str">
        <v>Wards</v>
      </c>
      <c r="D1947" t="str">
        <v>no</v>
      </c>
      <c r="E1947" t="str">
        <v>average(U83,U85)</v>
      </c>
    </row>
    <row r="1948">
      <c r="A1948">
        <v>1911</v>
      </c>
      <c r="B1948" t="str">
        <v>supplemental_activity_by_births</v>
      </c>
      <c r="C1948" t="str">
        <v>Activity by Births</v>
      </c>
      <c r="D1948" t="str">
        <v>no</v>
      </c>
      <c r="E1948" t="str">
        <v>MIN(H84*1000*100/(average(B83:B84)*I84),100)</v>
      </c>
    </row>
    <row r="1949">
      <c r="A1949">
        <v>1912</v>
      </c>
      <c r="B1949" t="str">
        <v>official_net_growth</v>
      </c>
      <c r="C1949" t="str">
        <v>Official Net Growth</v>
      </c>
      <c r="D1949" t="str">
        <v>yes</v>
      </c>
      <c r="E1949" t="str">
        <v>Official membership - prior-year official membership</v>
      </c>
    </row>
    <row r="1950">
      <c r="A1950">
        <v>1912</v>
      </c>
      <c r="B1950" t="str">
        <v>official_growth_rate</v>
      </c>
      <c r="C1950" t="str">
        <v>Official Growth Rate</v>
      </c>
      <c r="D1950" t="str">
        <v>yes</v>
      </c>
      <c r="E1950" t="str">
        <v>Official net growth / prior-year official membership</v>
      </c>
    </row>
    <row r="1951">
      <c r="A1951">
        <v>1912</v>
      </c>
      <c r="B1951" t="str">
        <v>yoy_net_growth</v>
      </c>
      <c r="C1951" t="str">
        <v>YoY % ∆ Net Growth</v>
      </c>
      <c r="D1951" t="str">
        <v>yes</v>
      </c>
      <c r="E1951" t="str">
        <v>(Official net growth - prior-year net growth) / prior-year net growth</v>
      </c>
    </row>
    <row r="1952">
      <c r="A1952">
        <v>1912</v>
      </c>
      <c r="B1952" t="str">
        <v>cor_baptisms</v>
      </c>
      <c r="C1952" t="str">
        <v>CoR Baptisms</v>
      </c>
      <c r="D1952" t="str">
        <v>yes</v>
      </c>
      <c r="E1952" t="str">
        <v>Children of record from 8 years prior * current CoR baptism rate</v>
      </c>
    </row>
    <row r="1953">
      <c r="A1953">
        <v>1912</v>
      </c>
      <c r="B1953" t="str">
        <v>yoy_cor</v>
      </c>
      <c r="C1953" t="str">
        <v>YoY % ∆ CoR</v>
      </c>
      <c r="D1953" t="str">
        <v>yes</v>
      </c>
      <c r="E1953" t="str">
        <v>(Children of record - prior-year children of record) / prior-year children of record</v>
      </c>
    </row>
    <row r="1954">
      <c r="A1954">
        <v>1912</v>
      </c>
      <c r="B1954" t="str">
        <v>cor_baptisms_as_of_net_growth</v>
      </c>
      <c r="C1954" t="str">
        <v>∆ CoR Baptisms as % of Net Growth</v>
      </c>
      <c r="D1954" t="str">
        <v>yes</v>
      </c>
      <c r="E1954" t="str">
        <v>Children-of-record baptisms / official net growth</v>
      </c>
    </row>
    <row r="1955">
      <c r="A1955">
        <v>1912</v>
      </c>
      <c r="B1955" t="str">
        <v>children_of_record_8_yrs_prior_baptized</v>
      </c>
      <c r="C1955" t="str">
        <v>% children of record, 8 yrs prior, baptized</v>
      </c>
      <c r="D1955" t="str">
        <v>yes</v>
      </c>
      <c r="E1955" t="str">
        <v>Prior-year CoR baptism rate - 0.0002</v>
      </c>
    </row>
    <row r="1956">
      <c r="A1956">
        <v>1912</v>
      </c>
      <c r="B1956" t="str">
        <v>percent_cor_from_8_years_prior_lost</v>
      </c>
      <c r="C1956" t="str">
        <v>Percent CoR from 8 years prior lost</v>
      </c>
      <c r="D1956" t="str">
        <v>yes</v>
      </c>
      <c r="E1956" t="str">
        <v>(CoR 8 years prior - CoR baptisms) / CoR 8 years prior</v>
      </c>
    </row>
    <row r="1957">
      <c r="A1957">
        <v>1912</v>
      </c>
      <c r="B1957" t="str">
        <v>yoy_converts</v>
      </c>
      <c r="C1957" t="str">
        <v>YoY % ∆ Converts</v>
      </c>
      <c r="D1957" t="str">
        <v>yes</v>
      </c>
      <c r="E1957" t="str">
        <v>(Converts - prior-year converts) / prior-year converts</v>
      </c>
    </row>
    <row r="1958">
      <c r="A1958">
        <v>1912</v>
      </c>
      <c r="B1958" t="str">
        <v>membership_increase</v>
      </c>
      <c r="C1958" t="str">
        <v>Membership Increase</v>
      </c>
      <c r="D1958" t="str">
        <v>yes</v>
      </c>
      <c r="E1958" t="str">
        <v>Converts + children-of-record baptisms</v>
      </c>
    </row>
    <row r="1959">
      <c r="A1959">
        <v>1912</v>
      </c>
      <c r="B1959" t="str">
        <v>attrition</v>
      </c>
      <c r="C1959" t="str">
        <v>% ∆ Attrition</v>
      </c>
      <c r="D1959" t="str">
        <v>no</v>
      </c>
      <c r="E1959" t="str">
        <v>(Current attrition - prior-year attrition) / prior-year attrition</v>
      </c>
    </row>
    <row r="1960">
      <c r="A1960">
        <v>1912</v>
      </c>
      <c r="B1960" t="str">
        <v>member_attrition_officially_accounted_for_death_resignation_unbaptized_8yo</v>
      </c>
      <c r="C1960" t="str">
        <v>Member Attrition Officially Accounted For (Death, Resignation, Unbaptized-8yo)</v>
      </c>
      <c r="D1960" t="str">
        <v>yes</v>
      </c>
      <c r="E1960" t="str">
        <v>Membership increase - official net growth</v>
      </c>
    </row>
    <row r="1961">
      <c r="A1961">
        <v>1912</v>
      </c>
      <c r="B1961" t="str">
        <v>missionaries</v>
      </c>
      <c r="C1961" t="str">
        <v>% ∆ Missionaries</v>
      </c>
      <c r="D1961" t="str">
        <v>yes</v>
      </c>
      <c r="E1961" t="str">
        <v>(Full-time missionaries - prior-year full-time missionaries) / prior-year full-time missionaries</v>
      </c>
    </row>
    <row r="1962">
      <c r="A1962">
        <v>1912</v>
      </c>
      <c r="B1962" t="str">
        <v>of_church_on_mission</v>
      </c>
      <c r="C1962" t="str">
        <v>% of Church on Mission</v>
      </c>
      <c r="D1962" t="str">
        <v>yes</v>
      </c>
      <c r="E1962" t="str">
        <v>Full-time missionaries / official membership</v>
      </c>
    </row>
    <row r="1963">
      <c r="A1963">
        <v>1912</v>
      </c>
      <c r="B1963" t="str">
        <v>conv_missionary</v>
      </c>
      <c r="C1963" t="str">
        <v>% ∆ Conv / Missionary</v>
      </c>
      <c r="D1963" t="str">
        <v>yes</v>
      </c>
      <c r="E1963" t="str">
        <v>(Conv / Missionary - prior-year Conv / Missionary) / prior-year Conv / Missionary</v>
      </c>
    </row>
    <row r="1964">
      <c r="A1964">
        <v>1912</v>
      </c>
      <c r="B1964" t="str">
        <v>conv_missionary_ai</v>
      </c>
      <c r="C1964" t="str">
        <v>Conv / Missionary</v>
      </c>
      <c r="D1964" t="str">
        <v>yes</v>
      </c>
      <c r="E1964" t="str">
        <v>Converts / full-time missionaries</v>
      </c>
    </row>
    <row r="1965">
      <c r="A1965">
        <v>1912</v>
      </c>
      <c r="B1965" t="str">
        <v>net_membership_growth_missionary</v>
      </c>
      <c r="C1965" t="str">
        <v>Net Membership Growth / Missionary</v>
      </c>
      <c r="D1965" t="str">
        <v>yes</v>
      </c>
      <c r="E1965" t="str">
        <v>Official net growth / full-time missionaries</v>
      </c>
    </row>
    <row r="1966">
      <c r="A1966">
        <v>1912</v>
      </c>
      <c r="B1966" t="str">
        <v>gross_membership_increase_missionary</v>
      </c>
      <c r="C1966" t="str">
        <v>Gross Membership Increase / Missionary</v>
      </c>
      <c r="D1966" t="str">
        <v>yes</v>
      </c>
      <c r="E1966" t="str">
        <v>Membership increase / full-time missionaries</v>
      </c>
    </row>
    <row r="1967">
      <c r="A1967">
        <v>1912</v>
      </c>
      <c r="B1967" t="str">
        <v>stakes</v>
      </c>
      <c r="C1967" t="str">
        <v>% ∆ Stakes</v>
      </c>
      <c r="D1967" t="str">
        <v>yes</v>
      </c>
      <c r="E1967" t="str">
        <v>(Stakes - prior-year stakes) / prior-year stakes</v>
      </c>
    </row>
    <row r="1968">
      <c r="A1968">
        <v>1912</v>
      </c>
      <c r="B1968" t="str">
        <v>wards_branches</v>
      </c>
      <c r="C1968" t="str">
        <v>% ∆ Wards + Branches</v>
      </c>
      <c r="D1968" t="str">
        <v>yes</v>
      </c>
      <c r="E1968" t="str">
        <v>(Wards and branches - prior-year wards and branches) / prior-year wards and branches</v>
      </c>
    </row>
    <row r="1969">
      <c r="A1969">
        <v>1912</v>
      </c>
      <c r="B1969" t="str">
        <v>ward_branch_stake</v>
      </c>
      <c r="C1969" t="str">
        <v>Ward &amp; Branch / Stake</v>
      </c>
      <c r="D1969" t="str">
        <v>yes</v>
      </c>
      <c r="E1969" t="str">
        <v>Wards and branches / stakes</v>
      </c>
    </row>
    <row r="1970">
      <c r="A1970">
        <v>1912</v>
      </c>
      <c r="B1970" t="str">
        <v>wards_branches_stake_lost_since_1973</v>
      </c>
      <c r="C1970" t="str">
        <v>Wards + Branches / Stake lost since 1973</v>
      </c>
      <c r="D1970" t="str">
        <v>no</v>
      </c>
      <c r="E1970" t="str">
        <v>(1973 wards and branches / stakes) - (current wards and branches / stakes)</v>
      </c>
    </row>
    <row r="1971">
      <c r="A1971">
        <v>1912</v>
      </c>
      <c r="B1971" t="str">
        <v>members_ward_branch</v>
      </c>
      <c r="C1971" t="str">
        <v>Members / Ward &amp; Branch</v>
      </c>
      <c r="D1971" t="str">
        <v>yes</v>
      </c>
      <c r="E1971" t="str">
        <v>Official membership / wards and branches</v>
      </c>
    </row>
    <row r="1972">
      <c r="A1972">
        <v>1912</v>
      </c>
      <c r="B1972" t="str">
        <v>ward_branch_rolls_since_1980</v>
      </c>
      <c r="C1972" t="str">
        <v>Ward &amp; Branch Rolls ∆ since 1980</v>
      </c>
      <c r="D1972" t="str">
        <v>no</v>
      </c>
      <c r="E1972" t="str">
        <v>(Current members per ward and branch) - (1980 members per ward and branch)</v>
      </c>
    </row>
    <row r="1973">
      <c r="A1973">
        <v>1912</v>
      </c>
      <c r="B1973" t="str">
        <v>supplemental_mormon_birth_rate</v>
      </c>
      <c r="C1973" t="str">
        <v>Mormon Birth Rate</v>
      </c>
      <c r="D1973" t="str">
        <v>no</v>
      </c>
      <c r="E1973" t="str">
        <v>average(I84,I86)</v>
      </c>
    </row>
    <row r="1974">
      <c r="A1974">
        <v>1913</v>
      </c>
      <c r="B1974" t="str">
        <v>official_net_growth</v>
      </c>
      <c r="C1974" t="str">
        <v>Official Net Growth</v>
      </c>
      <c r="D1974" t="str">
        <v>yes</v>
      </c>
      <c r="E1974" t="str">
        <v>Official membership - prior-year official membership</v>
      </c>
    </row>
    <row r="1975">
      <c r="A1975">
        <v>1913</v>
      </c>
      <c r="B1975" t="str">
        <v>official_growth_rate</v>
      </c>
      <c r="C1975" t="str">
        <v>Official Growth Rate</v>
      </c>
      <c r="D1975" t="str">
        <v>yes</v>
      </c>
      <c r="E1975" t="str">
        <v>Official net growth / prior-year official membership</v>
      </c>
    </row>
    <row r="1976">
      <c r="A1976">
        <v>1913</v>
      </c>
      <c r="B1976" t="str">
        <v>yoy_net_growth</v>
      </c>
      <c r="C1976" t="str">
        <v>YoY % ∆ Net Growth</v>
      </c>
      <c r="D1976" t="str">
        <v>yes</v>
      </c>
      <c r="E1976" t="str">
        <v>(Official net growth - prior-year net growth) / prior-year net growth</v>
      </c>
    </row>
    <row r="1977">
      <c r="A1977">
        <v>1913</v>
      </c>
      <c r="B1977" t="str">
        <v>cor_baptisms</v>
      </c>
      <c r="C1977" t="str">
        <v>CoR Baptisms</v>
      </c>
      <c r="D1977" t="str">
        <v>yes</v>
      </c>
      <c r="E1977" t="str">
        <v>Children of record from 8 years prior * current CoR baptism rate</v>
      </c>
    </row>
    <row r="1978">
      <c r="A1978">
        <v>1913</v>
      </c>
      <c r="B1978" t="str">
        <v>yoy_cor</v>
      </c>
      <c r="C1978" t="str">
        <v>YoY % ∆ CoR</v>
      </c>
      <c r="D1978" t="str">
        <v>yes</v>
      </c>
      <c r="E1978" t="str">
        <v>(Children of record - prior-year children of record) / prior-year children of record</v>
      </c>
    </row>
    <row r="1979">
      <c r="A1979">
        <v>1913</v>
      </c>
      <c r="B1979" t="str">
        <v>cor_baptisms_as_of_net_growth</v>
      </c>
      <c r="C1979" t="str">
        <v>∆ CoR Baptisms as % of Net Growth</v>
      </c>
      <c r="D1979" t="str">
        <v>yes</v>
      </c>
      <c r="E1979" t="str">
        <v>Children-of-record baptisms / official net growth</v>
      </c>
    </row>
    <row r="1980">
      <c r="A1980">
        <v>1913</v>
      </c>
      <c r="B1980" t="str">
        <v>children_of_record_8_yrs_prior_baptized</v>
      </c>
      <c r="C1980" t="str">
        <v>% children of record, 8 yrs prior, baptized</v>
      </c>
      <c r="D1980" t="str">
        <v>yes</v>
      </c>
      <c r="E1980" t="str">
        <v>Prior-year CoR baptism rate - 0.0002</v>
      </c>
    </row>
    <row r="1981">
      <c r="A1981">
        <v>1913</v>
      </c>
      <c r="B1981" t="str">
        <v>percent_cor_from_8_years_prior_lost</v>
      </c>
      <c r="C1981" t="str">
        <v>Percent CoR from 8 years prior lost</v>
      </c>
      <c r="D1981" t="str">
        <v>yes</v>
      </c>
      <c r="E1981" t="str">
        <v>(CoR 8 years prior - CoR baptisms) / CoR 8 years prior</v>
      </c>
    </row>
    <row r="1982">
      <c r="A1982">
        <v>1913</v>
      </c>
      <c r="B1982" t="str">
        <v>yoy_converts</v>
      </c>
      <c r="C1982" t="str">
        <v>YoY % ∆ Converts</v>
      </c>
      <c r="D1982" t="str">
        <v>yes</v>
      </c>
      <c r="E1982" t="str">
        <v>(Converts - prior-year converts) / prior-year converts</v>
      </c>
    </row>
    <row r="1983">
      <c r="A1983">
        <v>1913</v>
      </c>
      <c r="B1983" t="str">
        <v>membership_increase</v>
      </c>
      <c r="C1983" t="str">
        <v>Membership Increase</v>
      </c>
      <c r="D1983" t="str">
        <v>yes</v>
      </c>
      <c r="E1983" t="str">
        <v>Converts + children-of-record baptisms</v>
      </c>
    </row>
    <row r="1984">
      <c r="A1984">
        <v>1913</v>
      </c>
      <c r="B1984" t="str">
        <v>attrition</v>
      </c>
      <c r="C1984" t="str">
        <v>% ∆ Attrition</v>
      </c>
      <c r="D1984" t="str">
        <v>no</v>
      </c>
      <c r="E1984" t="str">
        <v>(Current attrition - prior-year attrition) / prior-year attrition</v>
      </c>
    </row>
    <row r="1985">
      <c r="A1985">
        <v>1913</v>
      </c>
      <c r="B1985" t="str">
        <v>member_attrition_officially_accounted_for_death_resignation_unbaptized_8yo</v>
      </c>
      <c r="C1985" t="str">
        <v>Member Attrition Officially Accounted For (Death, Resignation, Unbaptized-8yo)</v>
      </c>
      <c r="D1985" t="str">
        <v>yes</v>
      </c>
      <c r="E1985" t="str">
        <v>Membership increase - official net growth</v>
      </c>
    </row>
    <row r="1986">
      <c r="A1986">
        <v>1913</v>
      </c>
      <c r="B1986" t="str">
        <v>missionaries</v>
      </c>
      <c r="C1986" t="str">
        <v>% ∆ Missionaries</v>
      </c>
      <c r="D1986" t="str">
        <v>yes</v>
      </c>
      <c r="E1986" t="str">
        <v>(Full-time missionaries - prior-year full-time missionaries) / prior-year full-time missionaries</v>
      </c>
    </row>
    <row r="1987">
      <c r="A1987">
        <v>1913</v>
      </c>
      <c r="B1987" t="str">
        <v>of_church_on_mission</v>
      </c>
      <c r="C1987" t="str">
        <v>% of Church on Mission</v>
      </c>
      <c r="D1987" t="str">
        <v>yes</v>
      </c>
      <c r="E1987" t="str">
        <v>Full-time missionaries / official membership</v>
      </c>
    </row>
    <row r="1988">
      <c r="A1988">
        <v>1913</v>
      </c>
      <c r="B1988" t="str">
        <v>conv_missionary</v>
      </c>
      <c r="C1988" t="str">
        <v>% ∆ Conv / Missionary</v>
      </c>
      <c r="D1988" t="str">
        <v>yes</v>
      </c>
      <c r="E1988" t="str">
        <v>(Conv / Missionary - prior-year Conv / Missionary) / prior-year Conv / Missionary</v>
      </c>
    </row>
    <row r="1989">
      <c r="A1989">
        <v>1913</v>
      </c>
      <c r="B1989" t="str">
        <v>conv_missionary_ai</v>
      </c>
      <c r="C1989" t="str">
        <v>Conv / Missionary</v>
      </c>
      <c r="D1989" t="str">
        <v>yes</v>
      </c>
      <c r="E1989" t="str">
        <v>Converts / full-time missionaries</v>
      </c>
    </row>
    <row r="1990">
      <c r="A1990">
        <v>1913</v>
      </c>
      <c r="B1990" t="str">
        <v>net_membership_growth_missionary</v>
      </c>
      <c r="C1990" t="str">
        <v>Net Membership Growth / Missionary</v>
      </c>
      <c r="D1990" t="str">
        <v>yes</v>
      </c>
      <c r="E1990" t="str">
        <v>Official net growth / full-time missionaries</v>
      </c>
    </row>
    <row r="1991">
      <c r="A1991">
        <v>1913</v>
      </c>
      <c r="B1991" t="str">
        <v>gross_membership_increase_missionary</v>
      </c>
      <c r="C1991" t="str">
        <v>Gross Membership Increase / Missionary</v>
      </c>
      <c r="D1991" t="str">
        <v>yes</v>
      </c>
      <c r="E1991" t="str">
        <v>Membership increase / full-time missionaries</v>
      </c>
    </row>
    <row r="1992">
      <c r="A1992">
        <v>1913</v>
      </c>
      <c r="B1992" t="str">
        <v>stakes</v>
      </c>
      <c r="C1992" t="str">
        <v>% ∆ Stakes</v>
      </c>
      <c r="D1992" t="str">
        <v>yes</v>
      </c>
      <c r="E1992" t="str">
        <v>(Stakes - prior-year stakes) / prior-year stakes</v>
      </c>
    </row>
    <row r="1993">
      <c r="A1993">
        <v>1913</v>
      </c>
      <c r="B1993" t="str">
        <v>wards_branches</v>
      </c>
      <c r="C1993" t="str">
        <v>% ∆ Wards + Branches</v>
      </c>
      <c r="D1993" t="str">
        <v>yes</v>
      </c>
      <c r="E1993" t="str">
        <v>(Wards and branches - prior-year wards and branches) / prior-year wards and branches</v>
      </c>
    </row>
    <row r="1994">
      <c r="A1994">
        <v>1913</v>
      </c>
      <c r="B1994" t="str">
        <v>ward_branch_stake</v>
      </c>
      <c r="C1994" t="str">
        <v>Ward &amp; Branch / Stake</v>
      </c>
      <c r="D1994" t="str">
        <v>yes</v>
      </c>
      <c r="E1994" t="str">
        <v>Wards and branches / stakes</v>
      </c>
    </row>
    <row r="1995">
      <c r="A1995">
        <v>1913</v>
      </c>
      <c r="B1995" t="str">
        <v>wards_branches_stake_lost_since_1973</v>
      </c>
      <c r="C1995" t="str">
        <v>Wards + Branches / Stake lost since 1973</v>
      </c>
      <c r="D1995" t="str">
        <v>no</v>
      </c>
      <c r="E1995" t="str">
        <v>(1973 wards and branches / stakes) - (current wards and branches / stakes)</v>
      </c>
    </row>
    <row r="1996">
      <c r="A1996">
        <v>1913</v>
      </c>
      <c r="B1996" t="str">
        <v>members_ward_branch</v>
      </c>
      <c r="C1996" t="str">
        <v>Members / Ward &amp; Branch</v>
      </c>
      <c r="D1996" t="str">
        <v>yes</v>
      </c>
      <c r="E1996" t="str">
        <v>Official membership / wards and branches</v>
      </c>
    </row>
    <row r="1997">
      <c r="A1997">
        <v>1913</v>
      </c>
      <c r="B1997" t="str">
        <v>ward_branch_rolls_since_1980</v>
      </c>
      <c r="C1997" t="str">
        <v>Ward &amp; Branch Rolls ∆ since 1980</v>
      </c>
      <c r="D1997" t="str">
        <v>no</v>
      </c>
      <c r="E1997" t="str">
        <v>(Current members per ward and branch) - (1980 members per ward and branch)</v>
      </c>
    </row>
    <row r="1998">
      <c r="A1998">
        <v>1913</v>
      </c>
      <c r="B1998" t="str">
        <v>supplemental_total_baptisms</v>
      </c>
      <c r="C1998" t="str">
        <v>Total Baptisms</v>
      </c>
      <c r="D1998" t="str">
        <v>no</v>
      </c>
      <c r="E1998" t="str">
        <v>round(average(B85:B86)*35/1000,0)</v>
      </c>
    </row>
    <row r="1999">
      <c r="A1999">
        <v>1913</v>
      </c>
      <c r="B1999" t="str">
        <v>supplemental_average_mission_length_years</v>
      </c>
      <c r="C1999" t="str">
        <v>Average Mission Length (years)</v>
      </c>
      <c r="D1999" t="str">
        <v>no</v>
      </c>
      <c r="E1999" t="str">
        <v>round(((AB87-AC87)/AC86)+1,2)</v>
      </c>
    </row>
    <row r="2000">
      <c r="A2000">
        <v>1913</v>
      </c>
      <c r="B2000" t="str">
        <v>supplemental_total_male_missionaries</v>
      </c>
      <c r="C2000" t="str">
        <v>Total Male Missionaries</v>
      </c>
      <c r="D2000" t="str">
        <v>no</v>
      </c>
      <c r="E2000" t="str">
        <v>AB86-AJ86</v>
      </c>
    </row>
    <row r="2001">
      <c r="A2001">
        <v>1913</v>
      </c>
      <c r="B2001" t="str">
        <v>supplemental_activity_by_seminary_enrollment</v>
      </c>
      <c r="C2001" t="str">
        <v>Activity by Seminary Enrollment</v>
      </c>
      <c r="D2001" t="str">
        <v>no</v>
      </c>
      <c r="E2001" t="str">
        <v>round(AP86*100/sum(AK86:AN86),1)</v>
      </c>
    </row>
    <row r="2002">
      <c r="A2002">
        <v>1914</v>
      </c>
      <c r="B2002" t="str">
        <v>official_net_growth</v>
      </c>
      <c r="C2002" t="str">
        <v>Official Net Growth</v>
      </c>
      <c r="D2002" t="str">
        <v>yes</v>
      </c>
      <c r="E2002" t="str">
        <v>Official membership - prior-year official membership</v>
      </c>
    </row>
    <row r="2003">
      <c r="A2003">
        <v>1914</v>
      </c>
      <c r="B2003" t="str">
        <v>official_growth_rate</v>
      </c>
      <c r="C2003" t="str">
        <v>Official Growth Rate</v>
      </c>
      <c r="D2003" t="str">
        <v>yes</v>
      </c>
      <c r="E2003" t="str">
        <v>Official net growth / prior-year official membership</v>
      </c>
    </row>
    <row r="2004">
      <c r="A2004">
        <v>1914</v>
      </c>
      <c r="B2004" t="str">
        <v>yoy_net_growth</v>
      </c>
      <c r="C2004" t="str">
        <v>YoY % ∆ Net Growth</v>
      </c>
      <c r="D2004" t="str">
        <v>yes</v>
      </c>
      <c r="E2004" t="str">
        <v>(Official net growth - prior-year net growth) / prior-year net growth</v>
      </c>
    </row>
    <row r="2005">
      <c r="A2005">
        <v>1914</v>
      </c>
      <c r="B2005" t="str">
        <v>cor_baptisms</v>
      </c>
      <c r="C2005" t="str">
        <v>CoR Baptisms</v>
      </c>
      <c r="D2005" t="str">
        <v>yes</v>
      </c>
      <c r="E2005" t="str">
        <v>Children of record from 8 years prior * current CoR baptism rate</v>
      </c>
    </row>
    <row r="2006">
      <c r="A2006">
        <v>1914</v>
      </c>
      <c r="B2006" t="str">
        <v>yoy_cor</v>
      </c>
      <c r="C2006" t="str">
        <v>YoY % ∆ CoR</v>
      </c>
      <c r="D2006" t="str">
        <v>yes</v>
      </c>
      <c r="E2006" t="str">
        <v>(Children of record - prior-year children of record) / prior-year children of record</v>
      </c>
    </row>
    <row r="2007">
      <c r="A2007">
        <v>1914</v>
      </c>
      <c r="B2007" t="str">
        <v>cor_baptisms_as_of_net_growth</v>
      </c>
      <c r="C2007" t="str">
        <v>∆ CoR Baptisms as % of Net Growth</v>
      </c>
      <c r="D2007" t="str">
        <v>yes</v>
      </c>
      <c r="E2007" t="str">
        <v>Children-of-record baptisms / official net growth</v>
      </c>
    </row>
    <row r="2008">
      <c r="A2008">
        <v>1914</v>
      </c>
      <c r="B2008" t="str">
        <v>children_of_record_8_yrs_prior_baptized</v>
      </c>
      <c r="C2008" t="str">
        <v>% children of record, 8 yrs prior, baptized</v>
      </c>
      <c r="D2008" t="str">
        <v>yes</v>
      </c>
      <c r="E2008" t="str">
        <v>Prior-year CoR baptism rate - 0.0002</v>
      </c>
    </row>
    <row r="2009">
      <c r="A2009">
        <v>1914</v>
      </c>
      <c r="B2009" t="str">
        <v>percent_cor_from_8_years_prior_lost</v>
      </c>
      <c r="C2009" t="str">
        <v>Percent CoR from 8 years prior lost</v>
      </c>
      <c r="D2009" t="str">
        <v>yes</v>
      </c>
      <c r="E2009" t="str">
        <v>(CoR 8 years prior - CoR baptisms) / CoR 8 years prior</v>
      </c>
    </row>
    <row r="2010">
      <c r="A2010">
        <v>1914</v>
      </c>
      <c r="B2010" t="str">
        <v>yoy_converts</v>
      </c>
      <c r="C2010" t="str">
        <v>YoY % ∆ Converts</v>
      </c>
      <c r="D2010" t="str">
        <v>yes</v>
      </c>
      <c r="E2010" t="str">
        <v>(Converts - prior-year converts) / prior-year converts</v>
      </c>
    </row>
    <row r="2011">
      <c r="A2011">
        <v>1914</v>
      </c>
      <c r="B2011" t="str">
        <v>membership_increase</v>
      </c>
      <c r="C2011" t="str">
        <v>Membership Increase</v>
      </c>
      <c r="D2011" t="str">
        <v>yes</v>
      </c>
      <c r="E2011" t="str">
        <v>Converts + children-of-record baptisms</v>
      </c>
    </row>
    <row r="2012">
      <c r="A2012">
        <v>1914</v>
      </c>
      <c r="B2012" t="str">
        <v>attrition</v>
      </c>
      <c r="C2012" t="str">
        <v>% ∆ Attrition</v>
      </c>
      <c r="D2012" t="str">
        <v>no</v>
      </c>
      <c r="E2012" t="str">
        <v>(Current attrition - prior-year attrition) / prior-year attrition</v>
      </c>
    </row>
    <row r="2013">
      <c r="A2013">
        <v>1914</v>
      </c>
      <c r="B2013" t="str">
        <v>member_attrition_officially_accounted_for_death_resignation_unbaptized_8yo</v>
      </c>
      <c r="C2013" t="str">
        <v>Member Attrition Officially Accounted For (Death, Resignation, Unbaptized-8yo)</v>
      </c>
      <c r="D2013" t="str">
        <v>yes</v>
      </c>
      <c r="E2013" t="str">
        <v>Membership increase - official net growth</v>
      </c>
    </row>
    <row r="2014">
      <c r="A2014">
        <v>1914</v>
      </c>
      <c r="B2014" t="str">
        <v>missionaries</v>
      </c>
      <c r="C2014" t="str">
        <v>% ∆ Missionaries</v>
      </c>
      <c r="D2014" t="str">
        <v>yes</v>
      </c>
      <c r="E2014" t="str">
        <v>(Full-time missionaries - prior-year full-time missionaries) / prior-year full-time missionaries</v>
      </c>
    </row>
    <row r="2015">
      <c r="A2015">
        <v>1914</v>
      </c>
      <c r="B2015" t="str">
        <v>of_church_on_mission</v>
      </c>
      <c r="C2015" t="str">
        <v>% of Church on Mission</v>
      </c>
      <c r="D2015" t="str">
        <v>yes</v>
      </c>
      <c r="E2015" t="str">
        <v>Full-time missionaries / official membership</v>
      </c>
    </row>
    <row r="2016">
      <c r="A2016">
        <v>1914</v>
      </c>
      <c r="B2016" t="str">
        <v>conv_missionary</v>
      </c>
      <c r="C2016" t="str">
        <v>% ∆ Conv / Missionary</v>
      </c>
      <c r="D2016" t="str">
        <v>yes</v>
      </c>
      <c r="E2016" t="str">
        <v>(Conv / Missionary - prior-year Conv / Missionary) / prior-year Conv / Missionary</v>
      </c>
    </row>
    <row r="2017">
      <c r="A2017">
        <v>1914</v>
      </c>
      <c r="B2017" t="str">
        <v>conv_missionary_ai</v>
      </c>
      <c r="C2017" t="str">
        <v>Conv / Missionary</v>
      </c>
      <c r="D2017" t="str">
        <v>yes</v>
      </c>
      <c r="E2017" t="str">
        <v>Converts / full-time missionaries</v>
      </c>
    </row>
    <row r="2018">
      <c r="A2018">
        <v>1914</v>
      </c>
      <c r="B2018" t="str">
        <v>net_membership_growth_missionary</v>
      </c>
      <c r="C2018" t="str">
        <v>Net Membership Growth / Missionary</v>
      </c>
      <c r="D2018" t="str">
        <v>yes</v>
      </c>
      <c r="E2018" t="str">
        <v>Official net growth / full-time missionaries</v>
      </c>
    </row>
    <row r="2019">
      <c r="A2019">
        <v>1914</v>
      </c>
      <c r="B2019" t="str">
        <v>gross_membership_increase_missionary</v>
      </c>
      <c r="C2019" t="str">
        <v>Gross Membership Increase / Missionary</v>
      </c>
      <c r="D2019" t="str">
        <v>yes</v>
      </c>
      <c r="E2019" t="str">
        <v>Membership increase / full-time missionaries</v>
      </c>
    </row>
    <row r="2020">
      <c r="A2020">
        <v>1914</v>
      </c>
      <c r="B2020" t="str">
        <v>stakes</v>
      </c>
      <c r="C2020" t="str">
        <v>% ∆ Stakes</v>
      </c>
      <c r="D2020" t="str">
        <v>yes</v>
      </c>
      <c r="E2020" t="str">
        <v>(Stakes - prior-year stakes) / prior-year stakes</v>
      </c>
    </row>
    <row r="2021">
      <c r="A2021">
        <v>1914</v>
      </c>
      <c r="B2021" t="str">
        <v>wards_branches</v>
      </c>
      <c r="C2021" t="str">
        <v>% ∆ Wards + Branches</v>
      </c>
      <c r="D2021" t="str">
        <v>yes</v>
      </c>
      <c r="E2021" t="str">
        <v>(Wards and branches - prior-year wards and branches) / prior-year wards and branches</v>
      </c>
    </row>
    <row r="2022">
      <c r="A2022">
        <v>1914</v>
      </c>
      <c r="B2022" t="str">
        <v>ward_branch_stake</v>
      </c>
      <c r="C2022" t="str">
        <v>Ward &amp; Branch / Stake</v>
      </c>
      <c r="D2022" t="str">
        <v>yes</v>
      </c>
      <c r="E2022" t="str">
        <v>Wards and branches / stakes</v>
      </c>
    </row>
    <row r="2023">
      <c r="A2023">
        <v>1914</v>
      </c>
      <c r="B2023" t="str">
        <v>wards_branches_stake_lost_since_1973</v>
      </c>
      <c r="C2023" t="str">
        <v>Wards + Branches / Stake lost since 1973</v>
      </c>
      <c r="D2023" t="str">
        <v>no</v>
      </c>
      <c r="E2023" t="str">
        <v>(1973 wards and branches / stakes) - (current wards and branches / stakes)</v>
      </c>
    </row>
    <row r="2024">
      <c r="A2024">
        <v>1914</v>
      </c>
      <c r="B2024" t="str">
        <v>members_ward_branch</v>
      </c>
      <c r="C2024" t="str">
        <v>Members / Ward &amp; Branch</v>
      </c>
      <c r="D2024" t="str">
        <v>yes</v>
      </c>
      <c r="E2024" t="str">
        <v>Official membership / wards and branches</v>
      </c>
    </row>
    <row r="2025">
      <c r="A2025">
        <v>1914</v>
      </c>
      <c r="B2025" t="str">
        <v>ward_branch_rolls_since_1980</v>
      </c>
      <c r="C2025" t="str">
        <v>Ward &amp; Branch Rolls ∆ since 1980</v>
      </c>
      <c r="D2025" t="str">
        <v>no</v>
      </c>
      <c r="E2025" t="str">
        <v>(Current members per ward and branch) - (1980 members per ward and branch)</v>
      </c>
    </row>
    <row r="2026">
      <c r="A2026">
        <v>1914</v>
      </c>
      <c r="B2026" t="str">
        <v>supplemental_total_baptisms</v>
      </c>
      <c r="C2026" t="str">
        <v>Total Baptisms</v>
      </c>
      <c r="D2026" t="str">
        <v>no</v>
      </c>
      <c r="E2026" t="str">
        <v>D87+E87</v>
      </c>
    </row>
    <row r="2027">
      <c r="A2027">
        <v>1914</v>
      </c>
      <c r="B2027" t="str">
        <v>supplemental_births_to_active_members</v>
      </c>
      <c r="C2027" t="str">
        <v>Births to Active Members</v>
      </c>
      <c r="D2027" t="str">
        <v>no</v>
      </c>
      <c r="E2027" t="str">
        <v>C87-G87</v>
      </c>
    </row>
    <row r="2028">
      <c r="A2028">
        <v>1914</v>
      </c>
      <c r="B2028" t="str">
        <v>supplemental_new_male_missionaries</v>
      </c>
      <c r="C2028" t="str">
        <v>New Male Missionaries</v>
      </c>
      <c r="D2028" t="str">
        <v>no</v>
      </c>
      <c r="E2028" t="str">
        <v>round(AC87*AI86/(AI86+AJ86),0)</v>
      </c>
    </row>
    <row r="2029">
      <c r="A2029">
        <v>1914</v>
      </c>
      <c r="B2029" t="str">
        <v>supplemental_new_female_missionaries</v>
      </c>
      <c r="C2029" t="str">
        <v>New Female Missionaries</v>
      </c>
      <c r="D2029" t="str">
        <v>no</v>
      </c>
      <c r="E2029" t="str">
        <v>AC87-AF87</v>
      </c>
    </row>
    <row r="2030">
      <c r="A2030">
        <v>1914</v>
      </c>
      <c r="B2030" t="str">
        <v>supplemental_activity_by_missionaries</v>
      </c>
      <c r="C2030" t="str">
        <v>Activity by Missionaries</v>
      </c>
      <c r="D2030" t="str">
        <v>no</v>
      </c>
      <c r="E2030" t="str">
        <v>round(AF87*100/(average(AO86:AO87)*(1-N87)),1)</v>
      </c>
    </row>
    <row r="2031">
      <c r="A2031">
        <v>1915</v>
      </c>
      <c r="B2031" t="str">
        <v>official_net_growth</v>
      </c>
      <c r="C2031" t="str">
        <v>Official Net Growth</v>
      </c>
      <c r="D2031" t="str">
        <v>yes</v>
      </c>
      <c r="E2031" t="str">
        <v>Official membership - prior-year official membership</v>
      </c>
    </row>
    <row r="2032">
      <c r="A2032">
        <v>1915</v>
      </c>
      <c r="B2032" t="str">
        <v>official_growth_rate</v>
      </c>
      <c r="C2032" t="str">
        <v>Official Growth Rate</v>
      </c>
      <c r="D2032" t="str">
        <v>yes</v>
      </c>
      <c r="E2032" t="str">
        <v>Official net growth / prior-year official membership</v>
      </c>
    </row>
    <row r="2033">
      <c r="A2033">
        <v>1915</v>
      </c>
      <c r="B2033" t="str">
        <v>yoy_net_growth</v>
      </c>
      <c r="C2033" t="str">
        <v>YoY % ∆ Net Growth</v>
      </c>
      <c r="D2033" t="str">
        <v>yes</v>
      </c>
      <c r="E2033" t="str">
        <v>(Official net growth - prior-year net growth) / prior-year net growth</v>
      </c>
    </row>
    <row r="2034">
      <c r="A2034">
        <v>1915</v>
      </c>
      <c r="B2034" t="str">
        <v>cor_baptisms</v>
      </c>
      <c r="C2034" t="str">
        <v>CoR Baptisms</v>
      </c>
      <c r="D2034" t="str">
        <v>yes</v>
      </c>
      <c r="E2034" t="str">
        <v>Children of record from 8 years prior * current CoR baptism rate</v>
      </c>
    </row>
    <row r="2035">
      <c r="A2035">
        <v>1915</v>
      </c>
      <c r="B2035" t="str">
        <v>yoy_cor</v>
      </c>
      <c r="C2035" t="str">
        <v>YoY % ∆ CoR</v>
      </c>
      <c r="D2035" t="str">
        <v>yes</v>
      </c>
      <c r="E2035" t="str">
        <v>(Children of record - prior-year children of record) / prior-year children of record</v>
      </c>
    </row>
    <row r="2036">
      <c r="A2036">
        <v>1915</v>
      </c>
      <c r="B2036" t="str">
        <v>cor_baptisms_as_of_net_growth</v>
      </c>
      <c r="C2036" t="str">
        <v>∆ CoR Baptisms as % of Net Growth</v>
      </c>
      <c r="D2036" t="str">
        <v>yes</v>
      </c>
      <c r="E2036" t="str">
        <v>Children-of-record baptisms / official net growth</v>
      </c>
    </row>
    <row r="2037">
      <c r="A2037">
        <v>1915</v>
      </c>
      <c r="B2037" t="str">
        <v>children_of_record_8_yrs_prior_baptized</v>
      </c>
      <c r="C2037" t="str">
        <v>% children of record, 8 yrs prior, baptized</v>
      </c>
      <c r="D2037" t="str">
        <v>yes</v>
      </c>
      <c r="E2037" t="str">
        <v>Prior-year CoR baptism rate - 0.0002</v>
      </c>
    </row>
    <row r="2038">
      <c r="A2038">
        <v>1915</v>
      </c>
      <c r="B2038" t="str">
        <v>percent_cor_from_8_years_prior_lost</v>
      </c>
      <c r="C2038" t="str">
        <v>Percent CoR from 8 years prior lost</v>
      </c>
      <c r="D2038" t="str">
        <v>yes</v>
      </c>
      <c r="E2038" t="str">
        <v>(CoR 8 years prior - CoR baptisms) / CoR 8 years prior</v>
      </c>
    </row>
    <row r="2039">
      <c r="A2039">
        <v>1915</v>
      </c>
      <c r="B2039" t="str">
        <v>yoy_converts</v>
      </c>
      <c r="C2039" t="str">
        <v>YoY % ∆ Converts</v>
      </c>
      <c r="D2039" t="str">
        <v>yes</v>
      </c>
      <c r="E2039" t="str">
        <v>(Converts - prior-year converts) / prior-year converts</v>
      </c>
    </row>
    <row r="2040">
      <c r="A2040">
        <v>1915</v>
      </c>
      <c r="B2040" t="str">
        <v>membership_increase</v>
      </c>
      <c r="C2040" t="str">
        <v>Membership Increase</v>
      </c>
      <c r="D2040" t="str">
        <v>yes</v>
      </c>
      <c r="E2040" t="str">
        <v>Converts + children-of-record baptisms</v>
      </c>
    </row>
    <row r="2041">
      <c r="A2041">
        <v>1915</v>
      </c>
      <c r="B2041" t="str">
        <v>attrition</v>
      </c>
      <c r="C2041" t="str">
        <v>% ∆ Attrition</v>
      </c>
      <c r="D2041" t="str">
        <v>no</v>
      </c>
      <c r="E2041" t="str">
        <v>(Current attrition - prior-year attrition) / prior-year attrition</v>
      </c>
    </row>
    <row r="2042">
      <c r="A2042">
        <v>1915</v>
      </c>
      <c r="B2042" t="str">
        <v>member_attrition_officially_accounted_for_death_resignation_unbaptized_8yo</v>
      </c>
      <c r="C2042" t="str">
        <v>Member Attrition Officially Accounted For (Death, Resignation, Unbaptized-8yo)</v>
      </c>
      <c r="D2042" t="str">
        <v>yes</v>
      </c>
      <c r="E2042" t="str">
        <v>Membership increase - official net growth</v>
      </c>
    </row>
    <row r="2043">
      <c r="A2043">
        <v>1915</v>
      </c>
      <c r="B2043" t="str">
        <v>missionaries</v>
      </c>
      <c r="C2043" t="str">
        <v>% ∆ Missionaries</v>
      </c>
      <c r="D2043" t="str">
        <v>yes</v>
      </c>
      <c r="E2043" t="str">
        <v>(Full-time missionaries - prior-year full-time missionaries) / prior-year full-time missionaries</v>
      </c>
    </row>
    <row r="2044">
      <c r="A2044">
        <v>1915</v>
      </c>
      <c r="B2044" t="str">
        <v>full_time_missionaries</v>
      </c>
      <c r="C2044" t="str">
        <v>Full-Time Missionaries</v>
      </c>
      <c r="D2044" t="str">
        <v>no</v>
      </c>
      <c r="E2044" t="str">
        <v>round(AD88*(AC87+AC88)/2,0)</v>
      </c>
    </row>
    <row r="2045">
      <c r="A2045">
        <v>1915</v>
      </c>
      <c r="B2045" t="str">
        <v>of_church_on_mission</v>
      </c>
      <c r="C2045" t="str">
        <v>% of Church on Mission</v>
      </c>
      <c r="D2045" t="str">
        <v>yes</v>
      </c>
      <c r="E2045" t="str">
        <v>Full-time missionaries / official membership</v>
      </c>
    </row>
    <row r="2046">
      <c r="A2046">
        <v>1915</v>
      </c>
      <c r="B2046" t="str">
        <v>conv_missionary</v>
      </c>
      <c r="C2046" t="str">
        <v>% ∆ Conv / Missionary</v>
      </c>
      <c r="D2046" t="str">
        <v>yes</v>
      </c>
      <c r="E2046" t="str">
        <v>(Conv / Missionary - prior-year Conv / Missionary) / prior-year Conv / Missionary</v>
      </c>
    </row>
    <row r="2047">
      <c r="A2047">
        <v>1915</v>
      </c>
      <c r="B2047" t="str">
        <v>conv_missionary_ai</v>
      </c>
      <c r="C2047" t="str">
        <v>Conv / Missionary</v>
      </c>
      <c r="D2047" t="str">
        <v>yes</v>
      </c>
      <c r="E2047" t="str">
        <v>Converts / full-time missionaries</v>
      </c>
    </row>
    <row r="2048">
      <c r="A2048">
        <v>1915</v>
      </c>
      <c r="B2048" t="str">
        <v>net_membership_growth_missionary</v>
      </c>
      <c r="C2048" t="str">
        <v>Net Membership Growth / Missionary</v>
      </c>
      <c r="D2048" t="str">
        <v>yes</v>
      </c>
      <c r="E2048" t="str">
        <v>Official net growth / full-time missionaries</v>
      </c>
    </row>
    <row r="2049">
      <c r="A2049">
        <v>1915</v>
      </c>
      <c r="B2049" t="str">
        <v>gross_membership_increase_missionary</v>
      </c>
      <c r="C2049" t="str">
        <v>Gross Membership Increase / Missionary</v>
      </c>
      <c r="D2049" t="str">
        <v>yes</v>
      </c>
      <c r="E2049" t="str">
        <v>Membership increase / full-time missionaries</v>
      </c>
    </row>
    <row r="2050">
      <c r="A2050">
        <v>1915</v>
      </c>
      <c r="B2050" t="str">
        <v>stakes</v>
      </c>
      <c r="C2050" t="str">
        <v>% ∆ Stakes</v>
      </c>
      <c r="D2050" t="str">
        <v>yes</v>
      </c>
      <c r="E2050" t="str">
        <v>(Stakes - prior-year stakes) / prior-year stakes</v>
      </c>
    </row>
    <row r="2051">
      <c r="A2051">
        <v>1915</v>
      </c>
      <c r="B2051" t="str">
        <v>wards_branches</v>
      </c>
      <c r="C2051" t="str">
        <v>% ∆ Wards + Branches</v>
      </c>
      <c r="D2051" t="str">
        <v>yes</v>
      </c>
      <c r="E2051" t="str">
        <v>(Wards and branches - prior-year wards and branches) / prior-year wards and branches</v>
      </c>
    </row>
    <row r="2052">
      <c r="A2052">
        <v>1915</v>
      </c>
      <c r="B2052" t="str">
        <v>ward_branch_stake</v>
      </c>
      <c r="C2052" t="str">
        <v>Ward &amp; Branch / Stake</v>
      </c>
      <c r="D2052" t="str">
        <v>yes</v>
      </c>
      <c r="E2052" t="str">
        <v>Wards and branches / stakes</v>
      </c>
    </row>
    <row r="2053">
      <c r="A2053">
        <v>1915</v>
      </c>
      <c r="B2053" t="str">
        <v>wards_branches_stake_lost_since_1973</v>
      </c>
      <c r="C2053" t="str">
        <v>Wards + Branches / Stake lost since 1973</v>
      </c>
      <c r="D2053" t="str">
        <v>no</v>
      </c>
      <c r="E2053" t="str">
        <v>(1973 wards and branches / stakes) - (current wards and branches / stakes)</v>
      </c>
    </row>
    <row r="2054">
      <c r="A2054">
        <v>1915</v>
      </c>
      <c r="B2054" t="str">
        <v>members_ward_branch</v>
      </c>
      <c r="C2054" t="str">
        <v>Members / Ward &amp; Branch</v>
      </c>
      <c r="D2054" t="str">
        <v>yes</v>
      </c>
      <c r="E2054" t="str">
        <v>Official membership / wards and branches</v>
      </c>
    </row>
    <row r="2055">
      <c r="A2055">
        <v>1915</v>
      </c>
      <c r="B2055" t="str">
        <v>ward_branch_rolls_since_1980</v>
      </c>
      <c r="C2055" t="str">
        <v>Ward &amp; Branch Rolls ∆ since 1980</v>
      </c>
      <c r="D2055" t="str">
        <v>no</v>
      </c>
      <c r="E2055" t="str">
        <v>(Current members per ward and branch) - (1980 members per ward and branch)</v>
      </c>
    </row>
    <row r="2056">
      <c r="A2056">
        <v>1915</v>
      </c>
      <c r="B2056" t="str">
        <v>supplemental_branches_in_stakes</v>
      </c>
      <c r="C2056" t="str">
        <v>Branches in Stakes</v>
      </c>
      <c r="D2056" t="str">
        <v>no</v>
      </c>
      <c r="E2056" t="str">
        <v>round($V$87+((A88-$A$87)*($V$94-$V$87)/($A$94-$A$87)),0)</v>
      </c>
    </row>
    <row r="2057">
      <c r="A2057">
        <v>1915</v>
      </c>
      <c r="B2057" t="str">
        <v>supplemental_total_male_missionaries</v>
      </c>
      <c r="C2057" t="str">
        <v>Total Male Missionaries</v>
      </c>
      <c r="D2057" t="str">
        <v>no</v>
      </c>
      <c r="E2057" t="str">
        <v>AB88-AJ88</v>
      </c>
    </row>
    <row r="2058">
      <c r="A2058">
        <v>1915</v>
      </c>
      <c r="B2058" t="str">
        <v>supplemental_total_female_missionaries</v>
      </c>
      <c r="C2058" t="str">
        <v>Total Female Missionaries</v>
      </c>
      <c r="D2058" t="str">
        <v>no</v>
      </c>
      <c r="E2058" t="str">
        <v>round(AB88/(11-(A88-$A$87)*4/61),0)</v>
      </c>
    </row>
    <row r="2059">
      <c r="A2059">
        <v>1916</v>
      </c>
      <c r="B2059" t="str">
        <v>official_net_growth</v>
      </c>
      <c r="C2059" t="str">
        <v>Official Net Growth</v>
      </c>
      <c r="D2059" t="str">
        <v>yes</v>
      </c>
      <c r="E2059" t="str">
        <v>Official membership - prior-year official membership</v>
      </c>
    </row>
    <row r="2060">
      <c r="A2060">
        <v>1916</v>
      </c>
      <c r="B2060" t="str">
        <v>official_growth_rate</v>
      </c>
      <c r="C2060" t="str">
        <v>Official Growth Rate</v>
      </c>
      <c r="D2060" t="str">
        <v>yes</v>
      </c>
      <c r="E2060" t="str">
        <v>Official net growth / prior-year official membership</v>
      </c>
    </row>
    <row r="2061">
      <c r="A2061">
        <v>1916</v>
      </c>
      <c r="B2061" t="str">
        <v>yoy_net_growth</v>
      </c>
      <c r="C2061" t="str">
        <v>YoY % ∆ Net Growth</v>
      </c>
      <c r="D2061" t="str">
        <v>yes</v>
      </c>
      <c r="E2061" t="str">
        <v>(Official net growth - prior-year net growth) / prior-year net growth</v>
      </c>
    </row>
    <row r="2062">
      <c r="A2062">
        <v>1916</v>
      </c>
      <c r="B2062" t="str">
        <v>cor_baptisms</v>
      </c>
      <c r="C2062" t="str">
        <v>CoR Baptisms</v>
      </c>
      <c r="D2062" t="str">
        <v>yes</v>
      </c>
      <c r="E2062" t="str">
        <v>Children of record from 8 years prior * current CoR baptism rate</v>
      </c>
    </row>
    <row r="2063">
      <c r="A2063">
        <v>1916</v>
      </c>
      <c r="B2063" t="str">
        <v>yoy_cor</v>
      </c>
      <c r="C2063" t="str">
        <v>YoY % ∆ CoR</v>
      </c>
      <c r="D2063" t="str">
        <v>yes</v>
      </c>
      <c r="E2063" t="str">
        <v>(Children of record - prior-year children of record) / prior-year children of record</v>
      </c>
    </row>
    <row r="2064">
      <c r="A2064">
        <v>1916</v>
      </c>
      <c r="B2064" t="str">
        <v>cor_baptisms_as_of_net_growth</v>
      </c>
      <c r="C2064" t="str">
        <v>∆ CoR Baptisms as % of Net Growth</v>
      </c>
      <c r="D2064" t="str">
        <v>yes</v>
      </c>
      <c r="E2064" t="str">
        <v>Children-of-record baptisms / official net growth</v>
      </c>
    </row>
    <row r="2065">
      <c r="A2065">
        <v>1916</v>
      </c>
      <c r="B2065" t="str">
        <v>children_of_record_8_yrs_prior_baptized</v>
      </c>
      <c r="C2065" t="str">
        <v>% children of record, 8 yrs prior, baptized</v>
      </c>
      <c r="D2065" t="str">
        <v>yes</v>
      </c>
      <c r="E2065" t="str">
        <v>Prior-year CoR baptism rate - 0.0002</v>
      </c>
    </row>
    <row r="2066">
      <c r="A2066">
        <v>1916</v>
      </c>
      <c r="B2066" t="str">
        <v>percent_cor_from_8_years_prior_lost</v>
      </c>
      <c r="C2066" t="str">
        <v>Percent CoR from 8 years prior lost</v>
      </c>
      <c r="D2066" t="str">
        <v>yes</v>
      </c>
      <c r="E2066" t="str">
        <v>(CoR 8 years prior - CoR baptisms) / CoR 8 years prior</v>
      </c>
    </row>
    <row r="2067">
      <c r="A2067">
        <v>1916</v>
      </c>
      <c r="B2067" t="str">
        <v>yoy_converts</v>
      </c>
      <c r="C2067" t="str">
        <v>YoY % ∆ Converts</v>
      </c>
      <c r="D2067" t="str">
        <v>yes</v>
      </c>
      <c r="E2067" t="str">
        <v>(Converts - prior-year converts) / prior-year converts</v>
      </c>
    </row>
    <row r="2068">
      <c r="A2068">
        <v>1916</v>
      </c>
      <c r="B2068" t="str">
        <v>membership_increase</v>
      </c>
      <c r="C2068" t="str">
        <v>Membership Increase</v>
      </c>
      <c r="D2068" t="str">
        <v>yes</v>
      </c>
      <c r="E2068" t="str">
        <v>Converts + children-of-record baptisms</v>
      </c>
    </row>
    <row r="2069">
      <c r="A2069">
        <v>1916</v>
      </c>
      <c r="B2069" t="str">
        <v>attrition</v>
      </c>
      <c r="C2069" t="str">
        <v>% ∆ Attrition</v>
      </c>
      <c r="D2069" t="str">
        <v>no</v>
      </c>
      <c r="E2069" t="str">
        <v>(Current attrition - prior-year attrition) / prior-year attrition</v>
      </c>
    </row>
    <row r="2070">
      <c r="A2070">
        <v>1916</v>
      </c>
      <c r="B2070" t="str">
        <v>member_attrition_officially_accounted_for_death_resignation_unbaptized_8yo</v>
      </c>
      <c r="C2070" t="str">
        <v>Member Attrition Officially Accounted For (Death, Resignation, Unbaptized-8yo)</v>
      </c>
      <c r="D2070" t="str">
        <v>yes</v>
      </c>
      <c r="E2070" t="str">
        <v>Membership increase - official net growth</v>
      </c>
    </row>
    <row r="2071">
      <c r="A2071">
        <v>1916</v>
      </c>
      <c r="B2071" t="str">
        <v>missionaries</v>
      </c>
      <c r="C2071" t="str">
        <v>% ∆ Missionaries</v>
      </c>
      <c r="D2071" t="str">
        <v>yes</v>
      </c>
      <c r="E2071" t="str">
        <v>(Full-time missionaries - prior-year full-time missionaries) / prior-year full-time missionaries</v>
      </c>
    </row>
    <row r="2072">
      <c r="A2072">
        <v>1916</v>
      </c>
      <c r="B2072" t="str">
        <v>of_church_on_mission</v>
      </c>
      <c r="C2072" t="str">
        <v>% of Church on Mission</v>
      </c>
      <c r="D2072" t="str">
        <v>yes</v>
      </c>
      <c r="E2072" t="str">
        <v>Full-time missionaries / official membership</v>
      </c>
    </row>
    <row r="2073">
      <c r="A2073">
        <v>1916</v>
      </c>
      <c r="B2073" t="str">
        <v>conv_missionary</v>
      </c>
      <c r="C2073" t="str">
        <v>% ∆ Conv / Missionary</v>
      </c>
      <c r="D2073" t="str">
        <v>yes</v>
      </c>
      <c r="E2073" t="str">
        <v>(Conv / Missionary - prior-year Conv / Missionary) / prior-year Conv / Missionary</v>
      </c>
    </row>
    <row r="2074">
      <c r="A2074">
        <v>1916</v>
      </c>
      <c r="B2074" t="str">
        <v>conv_missionary_ai</v>
      </c>
      <c r="C2074" t="str">
        <v>Conv / Missionary</v>
      </c>
      <c r="D2074" t="str">
        <v>yes</v>
      </c>
      <c r="E2074" t="str">
        <v>Converts / full-time missionaries</v>
      </c>
    </row>
    <row r="2075">
      <c r="A2075">
        <v>1916</v>
      </c>
      <c r="B2075" t="str">
        <v>net_membership_growth_missionary</v>
      </c>
      <c r="C2075" t="str">
        <v>Net Membership Growth / Missionary</v>
      </c>
      <c r="D2075" t="str">
        <v>yes</v>
      </c>
      <c r="E2075" t="str">
        <v>Official net growth / full-time missionaries</v>
      </c>
    </row>
    <row r="2076">
      <c r="A2076">
        <v>1916</v>
      </c>
      <c r="B2076" t="str">
        <v>gross_membership_increase_missionary</v>
      </c>
      <c r="C2076" t="str">
        <v>Gross Membership Increase / Missionary</v>
      </c>
      <c r="D2076" t="str">
        <v>yes</v>
      </c>
      <c r="E2076" t="str">
        <v>Membership increase / full-time missionaries</v>
      </c>
    </row>
    <row r="2077">
      <c r="A2077">
        <v>1916</v>
      </c>
      <c r="B2077" t="str">
        <v>stakes</v>
      </c>
      <c r="C2077" t="str">
        <v>% ∆ Stakes</v>
      </c>
      <c r="D2077" t="str">
        <v>yes</v>
      </c>
      <c r="E2077" t="str">
        <v>(Stakes - prior-year stakes) / prior-year stakes</v>
      </c>
    </row>
    <row r="2078">
      <c r="A2078">
        <v>1916</v>
      </c>
      <c r="B2078" t="str">
        <v>wards_branches</v>
      </c>
      <c r="C2078" t="str">
        <v>% ∆ Wards + Branches</v>
      </c>
      <c r="D2078" t="str">
        <v>yes</v>
      </c>
      <c r="E2078" t="str">
        <v>(Wards and branches - prior-year wards and branches) / prior-year wards and branches</v>
      </c>
    </row>
    <row r="2079">
      <c r="A2079">
        <v>1916</v>
      </c>
      <c r="B2079" t="str">
        <v>ward_branch_stake</v>
      </c>
      <c r="C2079" t="str">
        <v>Ward &amp; Branch / Stake</v>
      </c>
      <c r="D2079" t="str">
        <v>yes</v>
      </c>
      <c r="E2079" t="str">
        <v>Wards and branches / stakes</v>
      </c>
    </row>
    <row r="2080">
      <c r="A2080">
        <v>1916</v>
      </c>
      <c r="B2080" t="str">
        <v>wards_branches_stake_lost_since_1973</v>
      </c>
      <c r="C2080" t="str">
        <v>Wards + Branches / Stake lost since 1973</v>
      </c>
      <c r="D2080" t="str">
        <v>no</v>
      </c>
      <c r="E2080" t="str">
        <v>(1973 wards and branches / stakes) - (current wards and branches / stakes)</v>
      </c>
    </row>
    <row r="2081">
      <c r="A2081">
        <v>1916</v>
      </c>
      <c r="B2081" t="str">
        <v>members_ward_branch</v>
      </c>
      <c r="C2081" t="str">
        <v>Members / Ward &amp; Branch</v>
      </c>
      <c r="D2081" t="str">
        <v>yes</v>
      </c>
      <c r="E2081" t="str">
        <v>Official membership / wards and branches</v>
      </c>
    </row>
    <row r="2082">
      <c r="A2082">
        <v>1916</v>
      </c>
      <c r="B2082" t="str">
        <v>ward_branch_rolls_since_1980</v>
      </c>
      <c r="C2082" t="str">
        <v>Ward &amp; Branch Rolls ∆ since 1980</v>
      </c>
      <c r="D2082" t="str">
        <v>no</v>
      </c>
      <c r="E2082" t="str">
        <v>(Current members per ward and branch) - (1980 members per ward and branch)</v>
      </c>
    </row>
    <row r="2083">
      <c r="A2083">
        <v>1916</v>
      </c>
      <c r="B2083" t="str">
        <v>supplemental_mormon_birth_rate</v>
      </c>
      <c r="C2083" t="str">
        <v>Mormon Birth Rate</v>
      </c>
      <c r="D2083" t="str">
        <v>no</v>
      </c>
      <c r="E2083" t="str">
        <v>average(I88,I90)</v>
      </c>
    </row>
    <row r="2084">
      <c r="A2084">
        <v>1916</v>
      </c>
      <c r="B2084" t="str">
        <v>supplemental_wards</v>
      </c>
      <c r="C2084" t="str">
        <v>Wards</v>
      </c>
      <c r="D2084" t="str">
        <v>no</v>
      </c>
      <c r="E2084" t="str">
        <v>S89-V89</v>
      </c>
    </row>
    <row r="2085">
      <c r="A2085">
        <v>1917</v>
      </c>
      <c r="B2085" t="str">
        <v>official_net_growth</v>
      </c>
      <c r="C2085" t="str">
        <v>Official Net Growth</v>
      </c>
      <c r="D2085" t="str">
        <v>yes</v>
      </c>
      <c r="E2085" t="str">
        <v>Official membership - prior-year official membership</v>
      </c>
    </row>
    <row r="2086">
      <c r="A2086">
        <v>1917</v>
      </c>
      <c r="B2086" t="str">
        <v>official_growth_rate</v>
      </c>
      <c r="C2086" t="str">
        <v>Official Growth Rate</v>
      </c>
      <c r="D2086" t="str">
        <v>yes</v>
      </c>
      <c r="E2086" t="str">
        <v>Official net growth / prior-year official membership</v>
      </c>
    </row>
    <row r="2087">
      <c r="A2087">
        <v>1917</v>
      </c>
      <c r="B2087" t="str">
        <v>yoy_net_growth</v>
      </c>
      <c r="C2087" t="str">
        <v>YoY % ∆ Net Growth</v>
      </c>
      <c r="D2087" t="str">
        <v>yes</v>
      </c>
      <c r="E2087" t="str">
        <v>(Official net growth - prior-year net growth) / prior-year net growth</v>
      </c>
    </row>
    <row r="2088">
      <c r="A2088">
        <v>1917</v>
      </c>
      <c r="B2088" t="str">
        <v>cor_baptisms</v>
      </c>
      <c r="C2088" t="str">
        <v>CoR Baptisms</v>
      </c>
      <c r="D2088" t="str">
        <v>yes</v>
      </c>
      <c r="E2088" t="str">
        <v>Children of record from 8 years prior * current CoR baptism rate</v>
      </c>
    </row>
    <row r="2089">
      <c r="A2089">
        <v>1917</v>
      </c>
      <c r="B2089" t="str">
        <v>yoy_cor</v>
      </c>
      <c r="C2089" t="str">
        <v>YoY % ∆ CoR</v>
      </c>
      <c r="D2089" t="str">
        <v>yes</v>
      </c>
      <c r="E2089" t="str">
        <v>(Children of record - prior-year children of record) / prior-year children of record</v>
      </c>
    </row>
    <row r="2090">
      <c r="A2090">
        <v>1917</v>
      </c>
      <c r="B2090" t="str">
        <v>cor_baptisms_as_of_net_growth</v>
      </c>
      <c r="C2090" t="str">
        <v>∆ CoR Baptisms as % of Net Growth</v>
      </c>
      <c r="D2090" t="str">
        <v>yes</v>
      </c>
      <c r="E2090" t="str">
        <v>Children-of-record baptisms / official net growth</v>
      </c>
    </row>
    <row r="2091">
      <c r="A2091">
        <v>1917</v>
      </c>
      <c r="B2091" t="str">
        <v>children_of_record_8_yrs_prior_baptized</v>
      </c>
      <c r="C2091" t="str">
        <v>% children of record, 8 yrs prior, baptized</v>
      </c>
      <c r="D2091" t="str">
        <v>yes</v>
      </c>
      <c r="E2091" t="str">
        <v>Prior-year CoR baptism rate - 0.0002</v>
      </c>
    </row>
    <row r="2092">
      <c r="A2092">
        <v>1917</v>
      </c>
      <c r="B2092" t="str">
        <v>percent_cor_from_8_years_prior_lost</v>
      </c>
      <c r="C2092" t="str">
        <v>Percent CoR from 8 years prior lost</v>
      </c>
      <c r="D2092" t="str">
        <v>yes</v>
      </c>
      <c r="E2092" t="str">
        <v>(CoR 8 years prior - CoR baptisms) / CoR 8 years prior</v>
      </c>
    </row>
    <row r="2093">
      <c r="A2093">
        <v>1917</v>
      </c>
      <c r="B2093" t="str">
        <v>yoy_converts</v>
      </c>
      <c r="C2093" t="str">
        <v>YoY % ∆ Converts</v>
      </c>
      <c r="D2093" t="str">
        <v>yes</v>
      </c>
      <c r="E2093" t="str">
        <v>(Converts - prior-year converts) / prior-year converts</v>
      </c>
    </row>
    <row r="2094">
      <c r="A2094">
        <v>1917</v>
      </c>
      <c r="B2094" t="str">
        <v>membership_increase</v>
      </c>
      <c r="C2094" t="str">
        <v>Membership Increase</v>
      </c>
      <c r="D2094" t="str">
        <v>yes</v>
      </c>
      <c r="E2094" t="str">
        <v>Converts + children-of-record baptisms</v>
      </c>
    </row>
    <row r="2095">
      <c r="A2095">
        <v>1917</v>
      </c>
      <c r="B2095" t="str">
        <v>attrition</v>
      </c>
      <c r="C2095" t="str">
        <v>% ∆ Attrition</v>
      </c>
      <c r="D2095" t="str">
        <v>no</v>
      </c>
      <c r="E2095" t="str">
        <v>(Current attrition - prior-year attrition) / prior-year attrition</v>
      </c>
    </row>
    <row r="2096">
      <c r="A2096">
        <v>1917</v>
      </c>
      <c r="B2096" t="str">
        <v>member_attrition_officially_accounted_for_death_resignation_unbaptized_8yo</v>
      </c>
      <c r="C2096" t="str">
        <v>Member Attrition Officially Accounted For (Death, Resignation, Unbaptized-8yo)</v>
      </c>
      <c r="D2096" t="str">
        <v>yes</v>
      </c>
      <c r="E2096" t="str">
        <v>Membership increase - official net growth</v>
      </c>
    </row>
    <row r="2097">
      <c r="A2097">
        <v>1917</v>
      </c>
      <c r="B2097" t="str">
        <v>missionaries</v>
      </c>
      <c r="C2097" t="str">
        <v>% ∆ Missionaries</v>
      </c>
      <c r="D2097" t="str">
        <v>yes</v>
      </c>
      <c r="E2097" t="str">
        <v>(Full-time missionaries - prior-year full-time missionaries) / prior-year full-time missionaries</v>
      </c>
    </row>
    <row r="2098">
      <c r="A2098">
        <v>1917</v>
      </c>
      <c r="B2098" t="str">
        <v>of_church_on_mission</v>
      </c>
      <c r="C2098" t="str">
        <v>% of Church on Mission</v>
      </c>
      <c r="D2098" t="str">
        <v>yes</v>
      </c>
      <c r="E2098" t="str">
        <v>Full-time missionaries / official membership</v>
      </c>
    </row>
    <row r="2099">
      <c r="A2099">
        <v>1917</v>
      </c>
      <c r="B2099" t="str">
        <v>conv_missionary</v>
      </c>
      <c r="C2099" t="str">
        <v>% ∆ Conv / Missionary</v>
      </c>
      <c r="D2099" t="str">
        <v>yes</v>
      </c>
      <c r="E2099" t="str">
        <v>(Conv / Missionary - prior-year Conv / Missionary) / prior-year Conv / Missionary</v>
      </c>
    </row>
    <row r="2100">
      <c r="A2100">
        <v>1917</v>
      </c>
      <c r="B2100" t="str">
        <v>conv_missionary_ai</v>
      </c>
      <c r="C2100" t="str">
        <v>Conv / Missionary</v>
      </c>
      <c r="D2100" t="str">
        <v>yes</v>
      </c>
      <c r="E2100" t="str">
        <v>Converts / full-time missionaries</v>
      </c>
    </row>
    <row r="2101">
      <c r="A2101">
        <v>1917</v>
      </c>
      <c r="B2101" t="str">
        <v>net_membership_growth_missionary</v>
      </c>
      <c r="C2101" t="str">
        <v>Net Membership Growth / Missionary</v>
      </c>
      <c r="D2101" t="str">
        <v>yes</v>
      </c>
      <c r="E2101" t="str">
        <v>Official net growth / full-time missionaries</v>
      </c>
    </row>
    <row r="2102">
      <c r="A2102">
        <v>1917</v>
      </c>
      <c r="B2102" t="str">
        <v>gross_membership_increase_missionary</v>
      </c>
      <c r="C2102" t="str">
        <v>Gross Membership Increase / Missionary</v>
      </c>
      <c r="D2102" t="str">
        <v>yes</v>
      </c>
      <c r="E2102" t="str">
        <v>Membership increase / full-time missionaries</v>
      </c>
    </row>
    <row r="2103">
      <c r="A2103">
        <v>1917</v>
      </c>
      <c r="B2103" t="str">
        <v>stakes</v>
      </c>
      <c r="C2103" t="str">
        <v>% ∆ Stakes</v>
      </c>
      <c r="D2103" t="str">
        <v>yes</v>
      </c>
      <c r="E2103" t="str">
        <v>(Stakes - prior-year stakes) / prior-year stakes</v>
      </c>
    </row>
    <row r="2104">
      <c r="A2104">
        <v>1917</v>
      </c>
      <c r="B2104" t="str">
        <v>wards_branches</v>
      </c>
      <c r="C2104" t="str">
        <v>% ∆ Wards + Branches</v>
      </c>
      <c r="D2104" t="str">
        <v>yes</v>
      </c>
      <c r="E2104" t="str">
        <v>(Wards and branches - prior-year wards and branches) / prior-year wards and branches</v>
      </c>
    </row>
    <row r="2105">
      <c r="A2105">
        <v>1917</v>
      </c>
      <c r="B2105" t="str">
        <v>ward_branch_stake</v>
      </c>
      <c r="C2105" t="str">
        <v>Ward &amp; Branch / Stake</v>
      </c>
      <c r="D2105" t="str">
        <v>yes</v>
      </c>
      <c r="E2105" t="str">
        <v>Wards and branches / stakes</v>
      </c>
    </row>
    <row r="2106">
      <c r="A2106">
        <v>1917</v>
      </c>
      <c r="B2106" t="str">
        <v>wards_branches_stake_lost_since_1973</v>
      </c>
      <c r="C2106" t="str">
        <v>Wards + Branches / Stake lost since 1973</v>
      </c>
      <c r="D2106" t="str">
        <v>no</v>
      </c>
      <c r="E2106" t="str">
        <v>(1973 wards and branches / stakes) - (current wards and branches / stakes)</v>
      </c>
    </row>
    <row r="2107">
      <c r="A2107">
        <v>1917</v>
      </c>
      <c r="B2107" t="str">
        <v>members_ward_branch</v>
      </c>
      <c r="C2107" t="str">
        <v>Members / Ward &amp; Branch</v>
      </c>
      <c r="D2107" t="str">
        <v>yes</v>
      </c>
      <c r="E2107" t="str">
        <v>Official membership / wards and branches</v>
      </c>
    </row>
    <row r="2108">
      <c r="A2108">
        <v>1917</v>
      </c>
      <c r="B2108" t="str">
        <v>ward_branch_rolls_since_1980</v>
      </c>
      <c r="C2108" t="str">
        <v>Ward &amp; Branch Rolls ∆ since 1980</v>
      </c>
      <c r="D2108" t="str">
        <v>no</v>
      </c>
      <c r="E2108" t="str">
        <v>(Current members per ward and branch) - (1980 members per ward and branch)</v>
      </c>
    </row>
    <row r="2109">
      <c r="A2109">
        <v>1918</v>
      </c>
      <c r="B2109" t="str">
        <v>official_net_growth</v>
      </c>
      <c r="C2109" t="str">
        <v>Official Net Growth</v>
      </c>
      <c r="D2109" t="str">
        <v>yes</v>
      </c>
      <c r="E2109" t="str">
        <v>Official membership - prior-year official membership</v>
      </c>
    </row>
    <row r="2110">
      <c r="A2110">
        <v>1918</v>
      </c>
      <c r="B2110" t="str">
        <v>official_growth_rate</v>
      </c>
      <c r="C2110" t="str">
        <v>Official Growth Rate</v>
      </c>
      <c r="D2110" t="str">
        <v>yes</v>
      </c>
      <c r="E2110" t="str">
        <v>Official net growth / prior-year official membership</v>
      </c>
    </row>
    <row r="2111">
      <c r="A2111">
        <v>1918</v>
      </c>
      <c r="B2111" t="str">
        <v>yoy_net_growth</v>
      </c>
      <c r="C2111" t="str">
        <v>YoY % ∆ Net Growth</v>
      </c>
      <c r="D2111" t="str">
        <v>yes</v>
      </c>
      <c r="E2111" t="str">
        <v>(Official net growth - prior-year net growth) / prior-year net growth</v>
      </c>
    </row>
    <row r="2112">
      <c r="A2112">
        <v>1918</v>
      </c>
      <c r="B2112" t="str">
        <v>cor_baptisms</v>
      </c>
      <c r="C2112" t="str">
        <v>CoR Baptisms</v>
      </c>
      <c r="D2112" t="str">
        <v>yes</v>
      </c>
      <c r="E2112" t="str">
        <v>Children of record from 8 years prior * current CoR baptism rate</v>
      </c>
    </row>
    <row r="2113">
      <c r="A2113">
        <v>1918</v>
      </c>
      <c r="B2113" t="str">
        <v>yoy_cor</v>
      </c>
      <c r="C2113" t="str">
        <v>YoY % ∆ CoR</v>
      </c>
      <c r="D2113" t="str">
        <v>yes</v>
      </c>
      <c r="E2113" t="str">
        <v>(Children of record - prior-year children of record) / prior-year children of record</v>
      </c>
    </row>
    <row r="2114">
      <c r="A2114">
        <v>1918</v>
      </c>
      <c r="B2114" t="str">
        <v>cor_baptisms_as_of_net_growth</v>
      </c>
      <c r="C2114" t="str">
        <v>∆ CoR Baptisms as % of Net Growth</v>
      </c>
      <c r="D2114" t="str">
        <v>yes</v>
      </c>
      <c r="E2114" t="str">
        <v>Children-of-record baptisms / official net growth</v>
      </c>
    </row>
    <row r="2115">
      <c r="A2115">
        <v>1918</v>
      </c>
      <c r="B2115" t="str">
        <v>children_of_record_8_yrs_prior_baptized</v>
      </c>
      <c r="C2115" t="str">
        <v>% children of record, 8 yrs prior, baptized</v>
      </c>
      <c r="D2115" t="str">
        <v>yes</v>
      </c>
      <c r="E2115" t="str">
        <v>Prior-year CoR baptism rate - 0.0002</v>
      </c>
    </row>
    <row r="2116">
      <c r="A2116">
        <v>1918</v>
      </c>
      <c r="B2116" t="str">
        <v>percent_cor_from_8_years_prior_lost</v>
      </c>
      <c r="C2116" t="str">
        <v>Percent CoR from 8 years prior lost</v>
      </c>
      <c r="D2116" t="str">
        <v>yes</v>
      </c>
      <c r="E2116" t="str">
        <v>(CoR 8 years prior - CoR baptisms) / CoR 8 years prior</v>
      </c>
    </row>
    <row r="2117">
      <c r="A2117">
        <v>1918</v>
      </c>
      <c r="B2117" t="str">
        <v>yoy_converts</v>
      </c>
      <c r="C2117" t="str">
        <v>YoY % ∆ Converts</v>
      </c>
      <c r="D2117" t="str">
        <v>yes</v>
      </c>
      <c r="E2117" t="str">
        <v>(Converts - prior-year converts) / prior-year converts</v>
      </c>
    </row>
    <row r="2118">
      <c r="A2118">
        <v>1918</v>
      </c>
      <c r="B2118" t="str">
        <v>membership_increase</v>
      </c>
      <c r="C2118" t="str">
        <v>Membership Increase</v>
      </c>
      <c r="D2118" t="str">
        <v>yes</v>
      </c>
      <c r="E2118" t="str">
        <v>Converts + children-of-record baptisms</v>
      </c>
    </row>
    <row r="2119">
      <c r="A2119">
        <v>1918</v>
      </c>
      <c r="B2119" t="str">
        <v>attrition</v>
      </c>
      <c r="C2119" t="str">
        <v>% ∆ Attrition</v>
      </c>
      <c r="D2119" t="str">
        <v>no</v>
      </c>
      <c r="E2119" t="str">
        <v>(Current attrition - prior-year attrition) / prior-year attrition</v>
      </c>
    </row>
    <row r="2120">
      <c r="A2120">
        <v>1918</v>
      </c>
      <c r="B2120" t="str">
        <v>member_attrition_officially_accounted_for_death_resignation_unbaptized_8yo</v>
      </c>
      <c r="C2120" t="str">
        <v>Member Attrition Officially Accounted For (Death, Resignation, Unbaptized-8yo)</v>
      </c>
      <c r="D2120" t="str">
        <v>yes</v>
      </c>
      <c r="E2120" t="str">
        <v>Membership increase - official net growth</v>
      </c>
    </row>
    <row r="2121">
      <c r="A2121">
        <v>1918</v>
      </c>
      <c r="B2121" t="str">
        <v>missionaries</v>
      </c>
      <c r="C2121" t="str">
        <v>% ∆ Missionaries</v>
      </c>
      <c r="D2121" t="str">
        <v>yes</v>
      </c>
      <c r="E2121" t="str">
        <v>(Full-time missionaries - prior-year full-time missionaries) / prior-year full-time missionaries</v>
      </c>
    </row>
    <row r="2122">
      <c r="A2122">
        <v>1918</v>
      </c>
      <c r="B2122" t="str">
        <v>of_church_on_mission</v>
      </c>
      <c r="C2122" t="str">
        <v>% of Church on Mission</v>
      </c>
      <c r="D2122" t="str">
        <v>yes</v>
      </c>
      <c r="E2122" t="str">
        <v>Full-time missionaries / official membership</v>
      </c>
    </row>
    <row r="2123">
      <c r="A2123">
        <v>1918</v>
      </c>
      <c r="B2123" t="str">
        <v>conv_missionary</v>
      </c>
      <c r="C2123" t="str">
        <v>% ∆ Conv / Missionary</v>
      </c>
      <c r="D2123" t="str">
        <v>yes</v>
      </c>
      <c r="E2123" t="str">
        <v>(Conv / Missionary - prior-year Conv / Missionary) / prior-year Conv / Missionary</v>
      </c>
    </row>
    <row r="2124">
      <c r="A2124">
        <v>1918</v>
      </c>
      <c r="B2124" t="str">
        <v>conv_missionary_ai</v>
      </c>
      <c r="C2124" t="str">
        <v>Conv / Missionary</v>
      </c>
      <c r="D2124" t="str">
        <v>yes</v>
      </c>
      <c r="E2124" t="str">
        <v>Converts / full-time missionaries</v>
      </c>
    </row>
    <row r="2125">
      <c r="A2125">
        <v>1918</v>
      </c>
      <c r="B2125" t="str">
        <v>net_membership_growth_missionary</v>
      </c>
      <c r="C2125" t="str">
        <v>Net Membership Growth / Missionary</v>
      </c>
      <c r="D2125" t="str">
        <v>yes</v>
      </c>
      <c r="E2125" t="str">
        <v>Official net growth / full-time missionaries</v>
      </c>
    </row>
    <row r="2126">
      <c r="A2126">
        <v>1918</v>
      </c>
      <c r="B2126" t="str">
        <v>gross_membership_increase_missionary</v>
      </c>
      <c r="C2126" t="str">
        <v>Gross Membership Increase / Missionary</v>
      </c>
      <c r="D2126" t="str">
        <v>yes</v>
      </c>
      <c r="E2126" t="str">
        <v>Membership increase / full-time missionaries</v>
      </c>
    </row>
    <row r="2127">
      <c r="A2127">
        <v>1918</v>
      </c>
      <c r="B2127" t="str">
        <v>stakes</v>
      </c>
      <c r="C2127" t="str">
        <v>% ∆ Stakes</v>
      </c>
      <c r="D2127" t="str">
        <v>yes</v>
      </c>
      <c r="E2127" t="str">
        <v>(Stakes - prior-year stakes) / prior-year stakes</v>
      </c>
    </row>
    <row r="2128">
      <c r="A2128">
        <v>1918</v>
      </c>
      <c r="B2128" t="str">
        <v>wards_branches</v>
      </c>
      <c r="C2128" t="str">
        <v>% ∆ Wards + Branches</v>
      </c>
      <c r="D2128" t="str">
        <v>yes</v>
      </c>
      <c r="E2128" t="str">
        <v>(Wards and branches - prior-year wards and branches) / prior-year wards and branches</v>
      </c>
    </row>
    <row r="2129">
      <c r="A2129">
        <v>1918</v>
      </c>
      <c r="B2129" t="str">
        <v>ward_branch_stake</v>
      </c>
      <c r="C2129" t="str">
        <v>Ward &amp; Branch / Stake</v>
      </c>
      <c r="D2129" t="str">
        <v>yes</v>
      </c>
      <c r="E2129" t="str">
        <v>Wards and branches / stakes</v>
      </c>
    </row>
    <row r="2130">
      <c r="A2130">
        <v>1918</v>
      </c>
      <c r="B2130" t="str">
        <v>wards_branches_stake_lost_since_1973</v>
      </c>
      <c r="C2130" t="str">
        <v>Wards + Branches / Stake lost since 1973</v>
      </c>
      <c r="D2130" t="str">
        <v>no</v>
      </c>
      <c r="E2130" t="str">
        <v>(1973 wards and branches / stakes) - (current wards and branches / stakes)</v>
      </c>
    </row>
    <row r="2131">
      <c r="A2131">
        <v>1918</v>
      </c>
      <c r="B2131" t="str">
        <v>members_ward_branch</v>
      </c>
      <c r="C2131" t="str">
        <v>Members / Ward &amp; Branch</v>
      </c>
      <c r="D2131" t="str">
        <v>yes</v>
      </c>
      <c r="E2131" t="str">
        <v>Official membership / wards and branches</v>
      </c>
    </row>
    <row r="2132">
      <c r="A2132">
        <v>1918</v>
      </c>
      <c r="B2132" t="str">
        <v>ward_branch_rolls_since_1980</v>
      </c>
      <c r="C2132" t="str">
        <v>Ward &amp; Branch Rolls ∆ since 1980</v>
      </c>
      <c r="D2132" t="str">
        <v>no</v>
      </c>
      <c r="E2132" t="str">
        <v>(Current members per ward and branch) - (1980 members per ward and branch)</v>
      </c>
    </row>
    <row r="2133">
      <c r="A2133">
        <v>1918</v>
      </c>
      <c r="B2133" t="str">
        <v>supplemental_mormon_birth_rate</v>
      </c>
      <c r="C2133" t="str">
        <v>Mormon Birth Rate</v>
      </c>
      <c r="D2133" t="str">
        <v>no</v>
      </c>
      <c r="E2133" t="str">
        <v>round($I$90+((A91-$A$90)*($I$93-$I$90)/($A$93-$A$90)),1)</v>
      </c>
    </row>
    <row r="2134">
      <c r="A2134">
        <v>1919</v>
      </c>
      <c r="B2134" t="str">
        <v>year</v>
      </c>
      <c r="C2134" t="str">
        <v>Year</v>
      </c>
      <c r="D2134" t="str">
        <v>yes</v>
      </c>
      <c r="E2134" t="str">
        <v>C141-1</v>
      </c>
    </row>
    <row r="2135">
      <c r="A2135">
        <v>1919</v>
      </c>
      <c r="B2135" t="str">
        <v>official_net_growth</v>
      </c>
      <c r="C2135" t="str">
        <v>Official Net Growth</v>
      </c>
      <c r="D2135" t="str">
        <v>yes</v>
      </c>
      <c r="E2135" t="str">
        <v>Official membership - prior-year official membership</v>
      </c>
    </row>
    <row r="2136">
      <c r="A2136">
        <v>1919</v>
      </c>
      <c r="B2136" t="str">
        <v>official_growth_rate</v>
      </c>
      <c r="C2136" t="str">
        <v>Official Growth Rate</v>
      </c>
      <c r="D2136" t="str">
        <v>yes</v>
      </c>
      <c r="E2136" t="str">
        <v>Official net growth / prior-year official membership</v>
      </c>
    </row>
    <row r="2137">
      <c r="A2137">
        <v>1919</v>
      </c>
      <c r="B2137" t="str">
        <v>yoy_net_growth</v>
      </c>
      <c r="C2137" t="str">
        <v>YoY % ∆ Net Growth</v>
      </c>
      <c r="D2137" t="str">
        <v>yes</v>
      </c>
      <c r="E2137" t="str">
        <v>(Official net growth - prior-year net growth) / prior-year net growth</v>
      </c>
    </row>
    <row r="2138">
      <c r="A2138">
        <v>1919</v>
      </c>
      <c r="B2138" t="str">
        <v>cor_baptisms</v>
      </c>
      <c r="C2138" t="str">
        <v>CoR Baptisms</v>
      </c>
      <c r="D2138" t="str">
        <v>yes</v>
      </c>
      <c r="E2138" t="str">
        <v>Children of record from 8 years prior * current CoR baptism rate</v>
      </c>
    </row>
    <row r="2139">
      <c r="A2139">
        <v>1919</v>
      </c>
      <c r="B2139" t="str">
        <v>yoy_cor</v>
      </c>
      <c r="C2139" t="str">
        <v>YoY % ∆ CoR</v>
      </c>
      <c r="D2139" t="str">
        <v>yes</v>
      </c>
      <c r="E2139" t="str">
        <v>(Children of record - prior-year children of record) / prior-year children of record</v>
      </c>
    </row>
    <row r="2140">
      <c r="A2140">
        <v>1919</v>
      </c>
      <c r="B2140" t="str">
        <v>cor_baptisms_as_of_net_growth</v>
      </c>
      <c r="C2140" t="str">
        <v>∆ CoR Baptisms as % of Net Growth</v>
      </c>
      <c r="D2140" t="str">
        <v>yes</v>
      </c>
      <c r="E2140" t="str">
        <v>Children-of-record baptisms / official net growth</v>
      </c>
    </row>
    <row r="2141">
      <c r="A2141">
        <v>1919</v>
      </c>
      <c r="B2141" t="str">
        <v>children_of_record_8_yrs_prior_baptized</v>
      </c>
      <c r="C2141" t="str">
        <v>% children of record, 8 yrs prior, baptized</v>
      </c>
      <c r="D2141" t="str">
        <v>yes</v>
      </c>
      <c r="E2141" t="str">
        <v>Prior-year CoR baptism rate - 0.0002</v>
      </c>
    </row>
    <row r="2142">
      <c r="A2142">
        <v>1919</v>
      </c>
      <c r="B2142" t="str">
        <v>percent_cor_from_8_years_prior_lost</v>
      </c>
      <c r="C2142" t="str">
        <v>Percent CoR from 8 years prior lost</v>
      </c>
      <c r="D2142" t="str">
        <v>yes</v>
      </c>
      <c r="E2142" t="str">
        <v>(CoR 8 years prior - CoR baptisms) / CoR 8 years prior</v>
      </c>
    </row>
    <row r="2143">
      <c r="A2143">
        <v>1919</v>
      </c>
      <c r="B2143" t="str">
        <v>yoy_converts</v>
      </c>
      <c r="C2143" t="str">
        <v>YoY % ∆ Converts</v>
      </c>
      <c r="D2143" t="str">
        <v>yes</v>
      </c>
      <c r="E2143" t="str">
        <v>(Converts - prior-year converts) / prior-year converts</v>
      </c>
    </row>
    <row r="2144">
      <c r="A2144">
        <v>1919</v>
      </c>
      <c r="B2144" t="str">
        <v>membership_increase</v>
      </c>
      <c r="C2144" t="str">
        <v>Membership Increase</v>
      </c>
      <c r="D2144" t="str">
        <v>yes</v>
      </c>
      <c r="E2144" t="str">
        <v>Converts + children-of-record baptisms</v>
      </c>
    </row>
    <row r="2145">
      <c r="A2145">
        <v>1919</v>
      </c>
      <c r="B2145" t="str">
        <v>attrition</v>
      </c>
      <c r="C2145" t="str">
        <v>% ∆ Attrition</v>
      </c>
      <c r="D2145" t="str">
        <v>no</v>
      </c>
      <c r="E2145" t="str">
        <v>(Current attrition - prior-year attrition) / prior-year attrition</v>
      </c>
    </row>
    <row r="2146">
      <c r="A2146">
        <v>1919</v>
      </c>
      <c r="B2146" t="str">
        <v>member_attrition_officially_accounted_for_death_resignation_unbaptized_8yo</v>
      </c>
      <c r="C2146" t="str">
        <v>Member Attrition Officially Accounted For (Death, Resignation, Unbaptized-8yo)</v>
      </c>
      <c r="D2146" t="str">
        <v>yes</v>
      </c>
      <c r="E2146" t="str">
        <v>Membership increase - official net growth</v>
      </c>
    </row>
    <row r="2147">
      <c r="A2147">
        <v>1919</v>
      </c>
      <c r="B2147" t="str">
        <v>missionaries</v>
      </c>
      <c r="C2147" t="str">
        <v>% ∆ Missionaries</v>
      </c>
      <c r="D2147" t="str">
        <v>yes</v>
      </c>
      <c r="E2147" t="str">
        <v>(Full-time missionaries - prior-year full-time missionaries) / prior-year full-time missionaries</v>
      </c>
    </row>
    <row r="2148">
      <c r="A2148">
        <v>1919</v>
      </c>
      <c r="B2148" t="str">
        <v>of_church_on_mission</v>
      </c>
      <c r="C2148" t="str">
        <v>% of Church on Mission</v>
      </c>
      <c r="D2148" t="str">
        <v>yes</v>
      </c>
      <c r="E2148" t="str">
        <v>Full-time missionaries / official membership</v>
      </c>
    </row>
    <row r="2149">
      <c r="A2149">
        <v>1919</v>
      </c>
      <c r="B2149" t="str">
        <v>conv_missionary</v>
      </c>
      <c r="C2149" t="str">
        <v>% ∆ Conv / Missionary</v>
      </c>
      <c r="D2149" t="str">
        <v>yes</v>
      </c>
      <c r="E2149" t="str">
        <v>(Conv / Missionary - prior-year Conv / Missionary) / prior-year Conv / Missionary</v>
      </c>
    </row>
    <row r="2150">
      <c r="A2150">
        <v>1919</v>
      </c>
      <c r="B2150" t="str">
        <v>conv_missionary_ai</v>
      </c>
      <c r="C2150" t="str">
        <v>Conv / Missionary</v>
      </c>
      <c r="D2150" t="str">
        <v>yes</v>
      </c>
      <c r="E2150" t="str">
        <v>Converts / full-time missionaries</v>
      </c>
    </row>
    <row r="2151">
      <c r="A2151">
        <v>1919</v>
      </c>
      <c r="B2151" t="str">
        <v>net_membership_growth_missionary</v>
      </c>
      <c r="C2151" t="str">
        <v>Net Membership Growth / Missionary</v>
      </c>
      <c r="D2151" t="str">
        <v>yes</v>
      </c>
      <c r="E2151" t="str">
        <v>Official net growth / full-time missionaries</v>
      </c>
    </row>
    <row r="2152">
      <c r="A2152">
        <v>1919</v>
      </c>
      <c r="B2152" t="str">
        <v>gross_membership_increase_missionary</v>
      </c>
      <c r="C2152" t="str">
        <v>Gross Membership Increase / Missionary</v>
      </c>
      <c r="D2152" t="str">
        <v>yes</v>
      </c>
      <c r="E2152" t="str">
        <v>Membership increase / full-time missionaries</v>
      </c>
    </row>
    <row r="2153">
      <c r="A2153">
        <v>1919</v>
      </c>
      <c r="B2153" t="str">
        <v>stakes</v>
      </c>
      <c r="C2153" t="str">
        <v>% ∆ Stakes</v>
      </c>
      <c r="D2153" t="str">
        <v>yes</v>
      </c>
      <c r="E2153" t="str">
        <v>(Stakes - prior-year stakes) / prior-year stakes</v>
      </c>
    </row>
    <row r="2154">
      <c r="A2154">
        <v>1919</v>
      </c>
      <c r="B2154" t="str">
        <v>wards_branches</v>
      </c>
      <c r="C2154" t="str">
        <v>% ∆ Wards + Branches</v>
      </c>
      <c r="D2154" t="str">
        <v>yes</v>
      </c>
      <c r="E2154" t="str">
        <v>(Wards and branches - prior-year wards and branches) / prior-year wards and branches</v>
      </c>
    </row>
    <row r="2155">
      <c r="A2155">
        <v>1919</v>
      </c>
      <c r="B2155" t="str">
        <v>ward_branch_stake</v>
      </c>
      <c r="C2155" t="str">
        <v>Ward &amp; Branch / Stake</v>
      </c>
      <c r="D2155" t="str">
        <v>yes</v>
      </c>
      <c r="E2155" t="str">
        <v>Wards and branches / stakes</v>
      </c>
    </row>
    <row r="2156">
      <c r="A2156">
        <v>1919</v>
      </c>
      <c r="B2156" t="str">
        <v>wards_branches_stake_lost_since_1973</v>
      </c>
      <c r="C2156" t="str">
        <v>Wards + Branches / Stake lost since 1973</v>
      </c>
      <c r="D2156" t="str">
        <v>no</v>
      </c>
      <c r="E2156" t="str">
        <v>(1973 wards and branches / stakes) - (current wards and branches / stakes)</v>
      </c>
    </row>
    <row r="2157">
      <c r="A2157">
        <v>1919</v>
      </c>
      <c r="B2157" t="str">
        <v>members_ward_branch</v>
      </c>
      <c r="C2157" t="str">
        <v>Members / Ward &amp; Branch</v>
      </c>
      <c r="D2157" t="str">
        <v>yes</v>
      </c>
      <c r="E2157" t="str">
        <v>Official membership / wards and branches</v>
      </c>
    </row>
    <row r="2158">
      <c r="A2158">
        <v>1919</v>
      </c>
      <c r="B2158" t="str">
        <v>ward_branch_rolls_since_1980</v>
      </c>
      <c r="C2158" t="str">
        <v>Ward &amp; Branch Rolls ∆ since 1980</v>
      </c>
      <c r="D2158" t="str">
        <v>no</v>
      </c>
      <c r="E2158" t="str">
        <v>(Current members per ward and branch) - (1980 members per ward and branch)</v>
      </c>
    </row>
    <row r="2159">
      <c r="A2159">
        <v>1919</v>
      </c>
      <c r="B2159" t="str">
        <v>supplemental_total_baptisms</v>
      </c>
      <c r="C2159" t="str">
        <v>Total Baptisms</v>
      </c>
      <c r="D2159" t="str">
        <v>no</v>
      </c>
      <c r="E2159" t="str">
        <v>D92+E92</v>
      </c>
    </row>
    <row r="2160">
      <c r="A2160">
        <v>1920</v>
      </c>
      <c r="B2160" t="str">
        <v>official_net_growth</v>
      </c>
      <c r="C2160" t="str">
        <v>Official Net Growth</v>
      </c>
      <c r="D2160" t="str">
        <v>yes</v>
      </c>
      <c r="E2160" t="str">
        <v>Official membership - prior-year official membership</v>
      </c>
    </row>
    <row r="2161">
      <c r="A2161">
        <v>1920</v>
      </c>
      <c r="B2161" t="str">
        <v>official_growth_rate</v>
      </c>
      <c r="C2161" t="str">
        <v>Official Growth Rate</v>
      </c>
      <c r="D2161" t="str">
        <v>yes</v>
      </c>
      <c r="E2161" t="str">
        <v>Official net growth / prior-year official membership</v>
      </c>
    </row>
    <row r="2162">
      <c r="A2162">
        <v>1920</v>
      </c>
      <c r="B2162" t="str">
        <v>yoy_net_growth</v>
      </c>
      <c r="C2162" t="str">
        <v>YoY % ∆ Net Growth</v>
      </c>
      <c r="D2162" t="str">
        <v>yes</v>
      </c>
      <c r="E2162" t="str">
        <v>(Official net growth - prior-year net growth) / prior-year net growth</v>
      </c>
    </row>
    <row r="2163">
      <c r="A2163">
        <v>1920</v>
      </c>
      <c r="B2163" t="str">
        <v>cor_baptisms</v>
      </c>
      <c r="C2163" t="str">
        <v>CoR Baptisms</v>
      </c>
      <c r="D2163" t="str">
        <v>yes</v>
      </c>
      <c r="E2163" t="str">
        <v>Children of record from 8 years prior * current CoR baptism rate</v>
      </c>
    </row>
    <row r="2164">
      <c r="A2164">
        <v>1920</v>
      </c>
      <c r="B2164" t="str">
        <v>yoy_cor</v>
      </c>
      <c r="C2164" t="str">
        <v>YoY % ∆ CoR</v>
      </c>
      <c r="D2164" t="str">
        <v>yes</v>
      </c>
      <c r="E2164" t="str">
        <v>(Children of record - prior-year children of record) / prior-year children of record</v>
      </c>
    </row>
    <row r="2165">
      <c r="A2165">
        <v>1920</v>
      </c>
      <c r="B2165" t="str">
        <v>cor_baptisms_as_of_net_growth</v>
      </c>
      <c r="C2165" t="str">
        <v>∆ CoR Baptisms as % of Net Growth</v>
      </c>
      <c r="D2165" t="str">
        <v>yes</v>
      </c>
      <c r="E2165" t="str">
        <v>Children-of-record baptisms / official net growth</v>
      </c>
    </row>
    <row r="2166">
      <c r="A2166">
        <v>1920</v>
      </c>
      <c r="B2166" t="str">
        <v>children_of_record_8_yrs_prior_baptized</v>
      </c>
      <c r="C2166" t="str">
        <v>% children of record, 8 yrs prior, baptized</v>
      </c>
      <c r="D2166" t="str">
        <v>yes</v>
      </c>
      <c r="E2166" t="str">
        <v>Prior-year CoR baptism rate - 0.0002</v>
      </c>
    </row>
    <row r="2167">
      <c r="A2167">
        <v>1920</v>
      </c>
      <c r="B2167" t="str">
        <v>percent_cor_from_8_years_prior_lost</v>
      </c>
      <c r="C2167" t="str">
        <v>Percent CoR from 8 years prior lost</v>
      </c>
      <c r="D2167" t="str">
        <v>yes</v>
      </c>
      <c r="E2167" t="str">
        <v>(CoR 8 years prior - CoR baptisms) / CoR 8 years prior</v>
      </c>
    </row>
    <row r="2168">
      <c r="A2168">
        <v>1920</v>
      </c>
      <c r="B2168" t="str">
        <v>yoy_converts</v>
      </c>
      <c r="C2168" t="str">
        <v>YoY % ∆ Converts</v>
      </c>
      <c r="D2168" t="str">
        <v>yes</v>
      </c>
      <c r="E2168" t="str">
        <v>(Converts - prior-year converts) / prior-year converts</v>
      </c>
    </row>
    <row r="2169">
      <c r="A2169">
        <v>1920</v>
      </c>
      <c r="B2169" t="str">
        <v>membership_increase</v>
      </c>
      <c r="C2169" t="str">
        <v>Membership Increase</v>
      </c>
      <c r="D2169" t="str">
        <v>yes</v>
      </c>
      <c r="E2169" t="str">
        <v>Converts + children-of-record baptisms</v>
      </c>
    </row>
    <row r="2170">
      <c r="A2170">
        <v>1920</v>
      </c>
      <c r="B2170" t="str">
        <v>attrition</v>
      </c>
      <c r="C2170" t="str">
        <v>% ∆ Attrition</v>
      </c>
      <c r="D2170" t="str">
        <v>no</v>
      </c>
      <c r="E2170" t="str">
        <v>(Current attrition - prior-year attrition) / prior-year attrition</v>
      </c>
    </row>
    <row r="2171">
      <c r="A2171">
        <v>1920</v>
      </c>
      <c r="B2171" t="str">
        <v>member_attrition_officially_accounted_for_death_resignation_unbaptized_8yo</v>
      </c>
      <c r="C2171" t="str">
        <v>Member Attrition Officially Accounted For (Death, Resignation, Unbaptized-8yo)</v>
      </c>
      <c r="D2171" t="str">
        <v>yes</v>
      </c>
      <c r="E2171" t="str">
        <v>Membership increase - official net growth</v>
      </c>
    </row>
    <row r="2172">
      <c r="A2172">
        <v>1920</v>
      </c>
      <c r="B2172" t="str">
        <v>missionaries</v>
      </c>
      <c r="C2172" t="str">
        <v>% ∆ Missionaries</v>
      </c>
      <c r="D2172" t="str">
        <v>yes</v>
      </c>
      <c r="E2172" t="str">
        <v>(Full-time missionaries - prior-year full-time missionaries) / prior-year full-time missionaries</v>
      </c>
    </row>
    <row r="2173">
      <c r="A2173">
        <v>1920</v>
      </c>
      <c r="B2173" t="str">
        <v>of_church_on_mission</v>
      </c>
      <c r="C2173" t="str">
        <v>% of Church on Mission</v>
      </c>
      <c r="D2173" t="str">
        <v>yes</v>
      </c>
      <c r="E2173" t="str">
        <v>Full-time missionaries / official membership</v>
      </c>
    </row>
    <row r="2174">
      <c r="A2174">
        <v>1920</v>
      </c>
      <c r="B2174" t="str">
        <v>conv_missionary</v>
      </c>
      <c r="C2174" t="str">
        <v>% ∆ Conv / Missionary</v>
      </c>
      <c r="D2174" t="str">
        <v>yes</v>
      </c>
      <c r="E2174" t="str">
        <v>(Conv / Missionary - prior-year Conv / Missionary) / prior-year Conv / Missionary</v>
      </c>
    </row>
    <row r="2175">
      <c r="A2175">
        <v>1920</v>
      </c>
      <c r="B2175" t="str">
        <v>conv_missionary_ai</v>
      </c>
      <c r="C2175" t="str">
        <v>Conv / Missionary</v>
      </c>
      <c r="D2175" t="str">
        <v>yes</v>
      </c>
      <c r="E2175" t="str">
        <v>Converts / full-time missionaries</v>
      </c>
    </row>
    <row r="2176">
      <c r="A2176">
        <v>1920</v>
      </c>
      <c r="B2176" t="str">
        <v>net_membership_growth_missionary</v>
      </c>
      <c r="C2176" t="str">
        <v>Net Membership Growth / Missionary</v>
      </c>
      <c r="D2176" t="str">
        <v>yes</v>
      </c>
      <c r="E2176" t="str">
        <v>Official net growth / full-time missionaries</v>
      </c>
    </row>
    <row r="2177">
      <c r="A2177">
        <v>1920</v>
      </c>
      <c r="B2177" t="str">
        <v>gross_membership_increase_missionary</v>
      </c>
      <c r="C2177" t="str">
        <v>Gross Membership Increase / Missionary</v>
      </c>
      <c r="D2177" t="str">
        <v>yes</v>
      </c>
      <c r="E2177" t="str">
        <v>Membership increase / full-time missionaries</v>
      </c>
    </row>
    <row r="2178">
      <c r="A2178">
        <v>1920</v>
      </c>
      <c r="B2178" t="str">
        <v>stakes</v>
      </c>
      <c r="C2178" t="str">
        <v>% ∆ Stakes</v>
      </c>
      <c r="D2178" t="str">
        <v>yes</v>
      </c>
      <c r="E2178" t="str">
        <v>(Stakes - prior-year stakes) / prior-year stakes</v>
      </c>
    </row>
    <row r="2179">
      <c r="A2179">
        <v>1920</v>
      </c>
      <c r="B2179" t="str">
        <v>members_stake_district_bd</v>
      </c>
      <c r="C2179" t="str">
        <v>Members / Stake &amp; District</v>
      </c>
      <c r="D2179" t="str">
        <v>yes</v>
      </c>
      <c r="E2179" t="str">
        <v>D141/(AY141+AT141)</v>
      </c>
    </row>
    <row r="2180">
      <c r="A2180">
        <v>1920</v>
      </c>
      <c r="B2180" t="str">
        <v>wards_branches</v>
      </c>
      <c r="C2180" t="str">
        <v>% ∆ Wards + Branches</v>
      </c>
      <c r="D2180" t="str">
        <v>yes</v>
      </c>
      <c r="E2180" t="str">
        <v>(Wards and branches - prior-year wards and branches) / prior-year wards and branches</v>
      </c>
    </row>
    <row r="2181">
      <c r="A2181">
        <v>1920</v>
      </c>
      <c r="B2181" t="str">
        <v>ward_branch_stake</v>
      </c>
      <c r="C2181" t="str">
        <v>Ward &amp; Branch / Stake</v>
      </c>
      <c r="D2181" t="str">
        <v>yes</v>
      </c>
      <c r="E2181" t="str">
        <v>Wards and branches / stakes</v>
      </c>
    </row>
    <row r="2182">
      <c r="A2182">
        <v>1920</v>
      </c>
      <c r="B2182" t="str">
        <v>wards_branches_stake_lost_since_1973</v>
      </c>
      <c r="C2182" t="str">
        <v>Wards + Branches / Stake lost since 1973</v>
      </c>
      <c r="D2182" t="str">
        <v>no</v>
      </c>
      <c r="E2182" t="str">
        <v>(1973 wards and branches / stakes) - (current wards and branches / stakes)</v>
      </c>
    </row>
    <row r="2183">
      <c r="A2183">
        <v>1920</v>
      </c>
      <c r="B2183" t="str">
        <v>members_ward_branch</v>
      </c>
      <c r="C2183" t="str">
        <v>Members / Ward &amp; Branch</v>
      </c>
      <c r="D2183" t="str">
        <v>yes</v>
      </c>
      <c r="E2183" t="str">
        <v>Official membership / wards and branches</v>
      </c>
    </row>
    <row r="2184">
      <c r="A2184">
        <v>1920</v>
      </c>
      <c r="B2184" t="str">
        <v>ward_branch_rolls_since_1980</v>
      </c>
      <c r="C2184" t="str">
        <v>Ward &amp; Branch Rolls ∆ since 1980</v>
      </c>
      <c r="D2184" t="str">
        <v>no</v>
      </c>
      <c r="E2184" t="str">
        <v>(Current members per ward and branch) - (1980 members per ward and branch)</v>
      </c>
    </row>
    <row r="2185">
      <c r="A2185">
        <v>1921</v>
      </c>
      <c r="B2185" t="str">
        <v>official_net_growth</v>
      </c>
      <c r="C2185" t="str">
        <v>Official Net Growth</v>
      </c>
      <c r="D2185" t="str">
        <v>yes</v>
      </c>
      <c r="E2185" t="str">
        <v>Official membership - prior-year official membership</v>
      </c>
    </row>
    <row r="2186">
      <c r="A2186">
        <v>1921</v>
      </c>
      <c r="B2186" t="str">
        <v>official_growth_rate</v>
      </c>
      <c r="C2186" t="str">
        <v>Official Growth Rate</v>
      </c>
      <c r="D2186" t="str">
        <v>yes</v>
      </c>
      <c r="E2186" t="str">
        <v>Official net growth / prior-year official membership</v>
      </c>
    </row>
    <row r="2187">
      <c r="A2187">
        <v>1921</v>
      </c>
      <c r="B2187" t="str">
        <v>yoy_net_growth</v>
      </c>
      <c r="C2187" t="str">
        <v>YoY % ∆ Net Growth</v>
      </c>
      <c r="D2187" t="str">
        <v>yes</v>
      </c>
      <c r="E2187" t="str">
        <v>(Official net growth - prior-year net growth) / prior-year net growth</v>
      </c>
    </row>
    <row r="2188">
      <c r="A2188">
        <v>1921</v>
      </c>
      <c r="B2188" t="str">
        <v>cor_baptisms</v>
      </c>
      <c r="C2188" t="str">
        <v>CoR Baptisms</v>
      </c>
      <c r="D2188" t="str">
        <v>yes</v>
      </c>
      <c r="E2188" t="str">
        <v>Children of record from 8 years prior * current CoR baptism rate</v>
      </c>
    </row>
    <row r="2189">
      <c r="A2189">
        <v>1921</v>
      </c>
      <c r="B2189" t="str">
        <v>yoy_cor</v>
      </c>
      <c r="C2189" t="str">
        <v>YoY % ∆ CoR</v>
      </c>
      <c r="D2189" t="str">
        <v>yes</v>
      </c>
      <c r="E2189" t="str">
        <v>(Children of record - prior-year children of record) / prior-year children of record</v>
      </c>
    </row>
    <row r="2190">
      <c r="A2190">
        <v>1921</v>
      </c>
      <c r="B2190" t="str">
        <v>cor_baptisms_as_of_net_growth</v>
      </c>
      <c r="C2190" t="str">
        <v>∆ CoR Baptisms as % of Net Growth</v>
      </c>
      <c r="D2190" t="str">
        <v>yes</v>
      </c>
      <c r="E2190" t="str">
        <v>Children-of-record baptisms / official net growth</v>
      </c>
    </row>
    <row r="2191">
      <c r="A2191">
        <v>1921</v>
      </c>
      <c r="B2191" t="str">
        <v>children_of_record_8_yrs_prior_baptized</v>
      </c>
      <c r="C2191" t="str">
        <v>% children of record, 8 yrs prior, baptized</v>
      </c>
      <c r="D2191" t="str">
        <v>yes</v>
      </c>
      <c r="E2191" t="str">
        <v>Prior-year CoR baptism rate - 0.0002</v>
      </c>
    </row>
    <row r="2192">
      <c r="A2192">
        <v>1921</v>
      </c>
      <c r="B2192" t="str">
        <v>percent_cor_from_8_years_prior_lost</v>
      </c>
      <c r="C2192" t="str">
        <v>Percent CoR from 8 years prior lost</v>
      </c>
      <c r="D2192" t="str">
        <v>yes</v>
      </c>
      <c r="E2192" t="str">
        <v>(CoR 8 years prior - CoR baptisms) / CoR 8 years prior</v>
      </c>
    </row>
    <row r="2193">
      <c r="A2193">
        <v>1921</v>
      </c>
      <c r="B2193" t="str">
        <v>yoy_converts</v>
      </c>
      <c r="C2193" t="str">
        <v>YoY % ∆ Converts</v>
      </c>
      <c r="D2193" t="str">
        <v>yes</v>
      </c>
      <c r="E2193" t="str">
        <v>(Converts - prior-year converts) / prior-year converts</v>
      </c>
    </row>
    <row r="2194">
      <c r="A2194">
        <v>1921</v>
      </c>
      <c r="B2194" t="str">
        <v>membership_increase</v>
      </c>
      <c r="C2194" t="str">
        <v>Membership Increase</v>
      </c>
      <c r="D2194" t="str">
        <v>yes</v>
      </c>
      <c r="E2194" t="str">
        <v>Converts + children-of-record baptisms</v>
      </c>
    </row>
    <row r="2195">
      <c r="A2195">
        <v>1921</v>
      </c>
      <c r="B2195" t="str">
        <v>attrition</v>
      </c>
      <c r="C2195" t="str">
        <v>% ∆ Attrition</v>
      </c>
      <c r="D2195" t="str">
        <v>no</v>
      </c>
      <c r="E2195" t="str">
        <v>(Current attrition - prior-year attrition) / prior-year attrition</v>
      </c>
    </row>
    <row r="2196">
      <c r="A2196">
        <v>1921</v>
      </c>
      <c r="B2196" t="str">
        <v>member_attrition_officially_accounted_for_death_resignation_unbaptized_8yo</v>
      </c>
      <c r="C2196" t="str">
        <v>Member Attrition Officially Accounted For (Death, Resignation, Unbaptized-8yo)</v>
      </c>
      <c r="D2196" t="str">
        <v>yes</v>
      </c>
      <c r="E2196" t="str">
        <v>Membership increase - official net growth</v>
      </c>
    </row>
    <row r="2197">
      <c r="A2197">
        <v>1921</v>
      </c>
      <c r="B2197" t="str">
        <v>missionaries</v>
      </c>
      <c r="C2197" t="str">
        <v>% ∆ Missionaries</v>
      </c>
      <c r="D2197" t="str">
        <v>yes</v>
      </c>
      <c r="E2197" t="str">
        <v>(Full-time missionaries - prior-year full-time missionaries) / prior-year full-time missionaries</v>
      </c>
    </row>
    <row r="2198">
      <c r="A2198">
        <v>1921</v>
      </c>
      <c r="B2198" t="str">
        <v>of_church_on_mission</v>
      </c>
      <c r="C2198" t="str">
        <v>% of Church on Mission</v>
      </c>
      <c r="D2198" t="str">
        <v>yes</v>
      </c>
      <c r="E2198" t="str">
        <v>Full-time missionaries / official membership</v>
      </c>
    </row>
    <row r="2199">
      <c r="A2199">
        <v>1921</v>
      </c>
      <c r="B2199" t="str">
        <v>conv_missionary</v>
      </c>
      <c r="C2199" t="str">
        <v>% ∆ Conv / Missionary</v>
      </c>
      <c r="D2199" t="str">
        <v>yes</v>
      </c>
      <c r="E2199" t="str">
        <v>(Conv / Missionary - prior-year Conv / Missionary) / prior-year Conv / Missionary</v>
      </c>
    </row>
    <row r="2200">
      <c r="A2200">
        <v>1921</v>
      </c>
      <c r="B2200" t="str">
        <v>conv_missionary_ai</v>
      </c>
      <c r="C2200" t="str">
        <v>Conv / Missionary</v>
      </c>
      <c r="D2200" t="str">
        <v>yes</v>
      </c>
      <c r="E2200" t="str">
        <v>Converts / full-time missionaries</v>
      </c>
    </row>
    <row r="2201">
      <c r="A2201">
        <v>1921</v>
      </c>
      <c r="B2201" t="str">
        <v>net_membership_growth_missionary</v>
      </c>
      <c r="C2201" t="str">
        <v>Net Membership Growth / Missionary</v>
      </c>
      <c r="D2201" t="str">
        <v>yes</v>
      </c>
      <c r="E2201" t="str">
        <v>Official net growth / full-time missionaries</v>
      </c>
    </row>
    <row r="2202">
      <c r="A2202">
        <v>1921</v>
      </c>
      <c r="B2202" t="str">
        <v>gross_membership_increase_missionary</v>
      </c>
      <c r="C2202" t="str">
        <v>Gross Membership Increase / Missionary</v>
      </c>
      <c r="D2202" t="str">
        <v>yes</v>
      </c>
      <c r="E2202" t="str">
        <v>Membership increase / full-time missionaries</v>
      </c>
    </row>
    <row r="2203">
      <c r="A2203">
        <v>1921</v>
      </c>
      <c r="B2203" t="str">
        <v>stakes</v>
      </c>
      <c r="C2203" t="str">
        <v>% ∆ Stakes</v>
      </c>
      <c r="D2203" t="str">
        <v>yes</v>
      </c>
      <c r="E2203" t="str">
        <v>(Stakes - prior-year stakes) / prior-year stakes</v>
      </c>
    </row>
    <row r="2204">
      <c r="A2204">
        <v>1921</v>
      </c>
      <c r="B2204" t="str">
        <v>wards_branches</v>
      </c>
      <c r="C2204" t="str">
        <v>% ∆ Wards + Branches</v>
      </c>
      <c r="D2204" t="str">
        <v>yes</v>
      </c>
      <c r="E2204" t="str">
        <v>(Wards and branches - prior-year wards and branches) / prior-year wards and branches</v>
      </c>
    </row>
    <row r="2205">
      <c r="A2205">
        <v>1921</v>
      </c>
      <c r="B2205" t="str">
        <v>ward_branch_stake</v>
      </c>
      <c r="C2205" t="str">
        <v>Ward &amp; Branch / Stake</v>
      </c>
      <c r="D2205" t="str">
        <v>yes</v>
      </c>
      <c r="E2205" t="str">
        <v>Wards and branches / stakes</v>
      </c>
    </row>
    <row r="2206">
      <c r="A2206">
        <v>1921</v>
      </c>
      <c r="B2206" t="str">
        <v>wards_branches_stake_lost_since_1973</v>
      </c>
      <c r="C2206" t="str">
        <v>Wards + Branches / Stake lost since 1973</v>
      </c>
      <c r="D2206" t="str">
        <v>no</v>
      </c>
      <c r="E2206" t="str">
        <v>(1973 wards and branches / stakes) - (current wards and branches / stakes)</v>
      </c>
    </row>
    <row r="2207">
      <c r="A2207">
        <v>1921</v>
      </c>
      <c r="B2207" t="str">
        <v>members_ward_branch</v>
      </c>
      <c r="C2207" t="str">
        <v>Members / Ward &amp; Branch</v>
      </c>
      <c r="D2207" t="str">
        <v>yes</v>
      </c>
      <c r="E2207" t="str">
        <v>Official membership / wards and branches</v>
      </c>
    </row>
    <row r="2208">
      <c r="A2208">
        <v>1921</v>
      </c>
      <c r="B2208" t="str">
        <v>ward_branch_rolls_since_1980</v>
      </c>
      <c r="C2208" t="str">
        <v>Ward &amp; Branch Rolls ∆ since 1980</v>
      </c>
      <c r="D2208" t="str">
        <v>no</v>
      </c>
      <c r="E2208" t="str">
        <v>(Current members per ward and branch) - (1980 members per ward and branch)</v>
      </c>
    </row>
    <row r="2209">
      <c r="A2209">
        <v>1921</v>
      </c>
      <c r="B2209" t="str">
        <v>supplemental_female_male_ratio</v>
      </c>
      <c r="C2209" t="str">
        <v>Female/Male Ratio</v>
      </c>
      <c r="D2209" t="str">
        <v>no</v>
      </c>
      <c r="E2209" t="str">
        <v>round($N$93+((A94-$A$93)*($N$103-$N$93)/($A$103-$A$93)),4)</v>
      </c>
    </row>
    <row r="2210">
      <c r="A2210">
        <v>1921</v>
      </c>
      <c r="B2210" t="str">
        <v>supplemental_branches_in_stakes</v>
      </c>
      <c r="C2210" t="str">
        <v>Branches in Stakes</v>
      </c>
      <c r="D2210" t="str">
        <v>no</v>
      </c>
      <c r="E2210" t="str">
        <v>S94-U94</v>
      </c>
    </row>
    <row r="2211">
      <c r="A2211">
        <v>1922</v>
      </c>
      <c r="B2211" t="str">
        <v>official_net_growth</v>
      </c>
      <c r="C2211" t="str">
        <v>Official Net Growth</v>
      </c>
      <c r="D2211" t="str">
        <v>yes</v>
      </c>
      <c r="E2211" t="str">
        <v>Official membership - prior-year official membership</v>
      </c>
    </row>
    <row r="2212">
      <c r="A2212">
        <v>1922</v>
      </c>
      <c r="B2212" t="str">
        <v>official_growth_rate</v>
      </c>
      <c r="C2212" t="str">
        <v>Official Growth Rate</v>
      </c>
      <c r="D2212" t="str">
        <v>yes</v>
      </c>
      <c r="E2212" t="str">
        <v>Official net growth / prior-year official membership</v>
      </c>
    </row>
    <row r="2213">
      <c r="A2213">
        <v>1922</v>
      </c>
      <c r="B2213" t="str">
        <v>yoy_net_growth</v>
      </c>
      <c r="C2213" t="str">
        <v>YoY % ∆ Net Growth</v>
      </c>
      <c r="D2213" t="str">
        <v>yes</v>
      </c>
      <c r="E2213" t="str">
        <v>(Official net growth - prior-year net growth) / prior-year net growth</v>
      </c>
    </row>
    <row r="2214">
      <c r="A2214">
        <v>1922</v>
      </c>
      <c r="B2214" t="str">
        <v>cor_baptisms</v>
      </c>
      <c r="C2214" t="str">
        <v>CoR Baptisms</v>
      </c>
      <c r="D2214" t="str">
        <v>yes</v>
      </c>
      <c r="E2214" t="str">
        <v>Children of record from 8 years prior * current CoR baptism rate</v>
      </c>
    </row>
    <row r="2215">
      <c r="A2215">
        <v>1922</v>
      </c>
      <c r="B2215" t="str">
        <v>yoy_cor</v>
      </c>
      <c r="C2215" t="str">
        <v>YoY % ∆ CoR</v>
      </c>
      <c r="D2215" t="str">
        <v>yes</v>
      </c>
      <c r="E2215" t="str">
        <v>(Children of record - prior-year children of record) / prior-year children of record</v>
      </c>
    </row>
    <row r="2216">
      <c r="A2216">
        <v>1922</v>
      </c>
      <c r="B2216" t="str">
        <v>cor_baptisms_as_of_net_growth</v>
      </c>
      <c r="C2216" t="str">
        <v>∆ CoR Baptisms as % of Net Growth</v>
      </c>
      <c r="D2216" t="str">
        <v>yes</v>
      </c>
      <c r="E2216" t="str">
        <v>Children-of-record baptisms / official net growth</v>
      </c>
    </row>
    <row r="2217">
      <c r="A2217">
        <v>1922</v>
      </c>
      <c r="B2217" t="str">
        <v>children_of_record_8_yrs_prior_baptized</v>
      </c>
      <c r="C2217" t="str">
        <v>% children of record, 8 yrs prior, baptized</v>
      </c>
      <c r="D2217" t="str">
        <v>yes</v>
      </c>
      <c r="E2217" t="str">
        <v>Prior-year CoR baptism rate - 0.0002</v>
      </c>
    </row>
    <row r="2218">
      <c r="A2218">
        <v>1922</v>
      </c>
      <c r="B2218" t="str">
        <v>percent_cor_from_8_years_prior_lost</v>
      </c>
      <c r="C2218" t="str">
        <v>Percent CoR from 8 years prior lost</v>
      </c>
      <c r="D2218" t="str">
        <v>yes</v>
      </c>
      <c r="E2218" t="str">
        <v>(CoR 8 years prior - CoR baptisms) / CoR 8 years prior</v>
      </c>
    </row>
    <row r="2219">
      <c r="A2219">
        <v>1922</v>
      </c>
      <c r="B2219" t="str">
        <v>yoy_converts</v>
      </c>
      <c r="C2219" t="str">
        <v>YoY % ∆ Converts</v>
      </c>
      <c r="D2219" t="str">
        <v>yes</v>
      </c>
      <c r="E2219" t="str">
        <v>(Converts - prior-year converts) / prior-year converts</v>
      </c>
    </row>
    <row r="2220">
      <c r="A2220">
        <v>1922</v>
      </c>
      <c r="B2220" t="str">
        <v>membership_increase</v>
      </c>
      <c r="C2220" t="str">
        <v>Membership Increase</v>
      </c>
      <c r="D2220" t="str">
        <v>yes</v>
      </c>
      <c r="E2220" t="str">
        <v>Converts + children-of-record baptisms</v>
      </c>
    </row>
    <row r="2221">
      <c r="A2221">
        <v>1922</v>
      </c>
      <c r="B2221" t="str">
        <v>attrition</v>
      </c>
      <c r="C2221" t="str">
        <v>% ∆ Attrition</v>
      </c>
      <c r="D2221" t="str">
        <v>no</v>
      </c>
      <c r="E2221" t="str">
        <v>(Current attrition - prior-year attrition) / prior-year attrition</v>
      </c>
    </row>
    <row r="2222">
      <c r="A2222">
        <v>1922</v>
      </c>
      <c r="B2222" t="str">
        <v>member_attrition_officially_accounted_for_death_resignation_unbaptized_8yo</v>
      </c>
      <c r="C2222" t="str">
        <v>Member Attrition Officially Accounted For (Death, Resignation, Unbaptized-8yo)</v>
      </c>
      <c r="D2222" t="str">
        <v>yes</v>
      </c>
      <c r="E2222" t="str">
        <v>Membership increase - official net growth</v>
      </c>
    </row>
    <row r="2223">
      <c r="A2223">
        <v>1922</v>
      </c>
      <c r="B2223" t="str">
        <v>missionaries</v>
      </c>
      <c r="C2223" t="str">
        <v>% ∆ Missionaries</v>
      </c>
      <c r="D2223" t="str">
        <v>yes</v>
      </c>
      <c r="E2223" t="str">
        <v>(Full-time missionaries - prior-year full-time missionaries) / prior-year full-time missionaries</v>
      </c>
    </row>
    <row r="2224">
      <c r="A2224">
        <v>1922</v>
      </c>
      <c r="B2224" t="str">
        <v>of_church_on_mission</v>
      </c>
      <c r="C2224" t="str">
        <v>% of Church on Mission</v>
      </c>
      <c r="D2224" t="str">
        <v>yes</v>
      </c>
      <c r="E2224" t="str">
        <v>Full-time missionaries / official membership</v>
      </c>
    </row>
    <row r="2225">
      <c r="A2225">
        <v>1922</v>
      </c>
      <c r="B2225" t="str">
        <v>conv_missionary</v>
      </c>
      <c r="C2225" t="str">
        <v>% ∆ Conv / Missionary</v>
      </c>
      <c r="D2225" t="str">
        <v>yes</v>
      </c>
      <c r="E2225" t="str">
        <v>(Conv / Missionary - prior-year Conv / Missionary) / prior-year Conv / Missionary</v>
      </c>
    </row>
    <row r="2226">
      <c r="A2226">
        <v>1922</v>
      </c>
      <c r="B2226" t="str">
        <v>conv_missionary_ai</v>
      </c>
      <c r="C2226" t="str">
        <v>Conv / Missionary</v>
      </c>
      <c r="D2226" t="str">
        <v>yes</v>
      </c>
      <c r="E2226" t="str">
        <v>Converts / full-time missionaries</v>
      </c>
    </row>
    <row r="2227">
      <c r="A2227">
        <v>1922</v>
      </c>
      <c r="B2227" t="str">
        <v>net_membership_growth_missionary</v>
      </c>
      <c r="C2227" t="str">
        <v>Net Membership Growth / Missionary</v>
      </c>
      <c r="D2227" t="str">
        <v>yes</v>
      </c>
      <c r="E2227" t="str">
        <v>Official net growth / full-time missionaries</v>
      </c>
    </row>
    <row r="2228">
      <c r="A2228">
        <v>1922</v>
      </c>
      <c r="B2228" t="str">
        <v>gross_membership_increase_missionary</v>
      </c>
      <c r="C2228" t="str">
        <v>Gross Membership Increase / Missionary</v>
      </c>
      <c r="D2228" t="str">
        <v>yes</v>
      </c>
      <c r="E2228" t="str">
        <v>Membership increase / full-time missionaries</v>
      </c>
    </row>
    <row r="2229">
      <c r="A2229">
        <v>1922</v>
      </c>
      <c r="B2229" t="str">
        <v>stakes</v>
      </c>
      <c r="C2229" t="str">
        <v>% ∆ Stakes</v>
      </c>
      <c r="D2229" t="str">
        <v>yes</v>
      </c>
      <c r="E2229" t="str">
        <v>(Stakes - prior-year stakes) / prior-year stakes</v>
      </c>
    </row>
    <row r="2230">
      <c r="A2230">
        <v>1922</v>
      </c>
      <c r="B2230" t="str">
        <v>wards_branches</v>
      </c>
      <c r="C2230" t="str">
        <v>% ∆ Wards + Branches</v>
      </c>
      <c r="D2230" t="str">
        <v>yes</v>
      </c>
      <c r="E2230" t="str">
        <v>(Wards and branches - prior-year wards and branches) / prior-year wards and branches</v>
      </c>
    </row>
    <row r="2231">
      <c r="A2231">
        <v>1922</v>
      </c>
      <c r="B2231" t="str">
        <v>ward_branch_stake</v>
      </c>
      <c r="C2231" t="str">
        <v>Ward &amp; Branch / Stake</v>
      </c>
      <c r="D2231" t="str">
        <v>yes</v>
      </c>
      <c r="E2231" t="str">
        <v>Wards and branches / stakes</v>
      </c>
    </row>
    <row r="2232">
      <c r="A2232">
        <v>1922</v>
      </c>
      <c r="B2232" t="str">
        <v>wards_branches_stake_lost_since_1973</v>
      </c>
      <c r="C2232" t="str">
        <v>Wards + Branches / Stake lost since 1973</v>
      </c>
      <c r="D2232" t="str">
        <v>no</v>
      </c>
      <c r="E2232" t="str">
        <v>(1973 wards and branches / stakes) - (current wards and branches / stakes)</v>
      </c>
    </row>
    <row r="2233">
      <c r="A2233">
        <v>1922</v>
      </c>
      <c r="B2233" t="str">
        <v>members_ward_branch</v>
      </c>
      <c r="C2233" t="str">
        <v>Members / Ward &amp; Branch</v>
      </c>
      <c r="D2233" t="str">
        <v>yes</v>
      </c>
      <c r="E2233" t="str">
        <v>Official membership / wards and branches</v>
      </c>
    </row>
    <row r="2234">
      <c r="A2234">
        <v>1922</v>
      </c>
      <c r="B2234" t="str">
        <v>ward_branch_rolls_since_1980</v>
      </c>
      <c r="C2234" t="str">
        <v>Ward &amp; Branch Rolls ∆ since 1980</v>
      </c>
      <c r="D2234" t="str">
        <v>no</v>
      </c>
      <c r="E2234" t="str">
        <v>(Current members per ward and branch) - (1980 members per ward and branch)</v>
      </c>
    </row>
    <row r="2235">
      <c r="A2235">
        <v>1923</v>
      </c>
      <c r="B2235" t="str">
        <v>official_net_growth</v>
      </c>
      <c r="C2235" t="str">
        <v>Official Net Growth</v>
      </c>
      <c r="D2235" t="str">
        <v>yes</v>
      </c>
      <c r="E2235" t="str">
        <v>Official membership - prior-year official membership</v>
      </c>
    </row>
    <row r="2236">
      <c r="A2236">
        <v>1923</v>
      </c>
      <c r="B2236" t="str">
        <v>official_growth_rate</v>
      </c>
      <c r="C2236" t="str">
        <v>Official Growth Rate</v>
      </c>
      <c r="D2236" t="str">
        <v>yes</v>
      </c>
      <c r="E2236" t="str">
        <v>Official net growth / prior-year official membership</v>
      </c>
    </row>
    <row r="2237">
      <c r="A2237">
        <v>1923</v>
      </c>
      <c r="B2237" t="str">
        <v>yoy_net_growth</v>
      </c>
      <c r="C2237" t="str">
        <v>YoY % ∆ Net Growth</v>
      </c>
      <c r="D2237" t="str">
        <v>yes</v>
      </c>
      <c r="E2237" t="str">
        <v>(Official net growth - prior-year net growth) / prior-year net growth</v>
      </c>
    </row>
    <row r="2238">
      <c r="A2238">
        <v>1923</v>
      </c>
      <c r="B2238" t="str">
        <v>cor_baptisms</v>
      </c>
      <c r="C2238" t="str">
        <v>CoR Baptisms</v>
      </c>
      <c r="D2238" t="str">
        <v>yes</v>
      </c>
      <c r="E2238" t="str">
        <v>Children of record from 8 years prior * current CoR baptism rate</v>
      </c>
    </row>
    <row r="2239">
      <c r="A2239">
        <v>1923</v>
      </c>
      <c r="B2239" t="str">
        <v>yoy_cor</v>
      </c>
      <c r="C2239" t="str">
        <v>YoY % ∆ CoR</v>
      </c>
      <c r="D2239" t="str">
        <v>yes</v>
      </c>
      <c r="E2239" t="str">
        <v>(Children of record - prior-year children of record) / prior-year children of record</v>
      </c>
    </row>
    <row r="2240">
      <c r="A2240">
        <v>1923</v>
      </c>
      <c r="B2240" t="str">
        <v>cor_baptisms_as_of_net_growth</v>
      </c>
      <c r="C2240" t="str">
        <v>∆ CoR Baptisms as % of Net Growth</v>
      </c>
      <c r="D2240" t="str">
        <v>yes</v>
      </c>
      <c r="E2240" t="str">
        <v>Children-of-record baptisms / official net growth</v>
      </c>
    </row>
    <row r="2241">
      <c r="A2241">
        <v>1923</v>
      </c>
      <c r="B2241" t="str">
        <v>children_of_record_8_yrs_prior_baptized</v>
      </c>
      <c r="C2241" t="str">
        <v>% children of record, 8 yrs prior, baptized</v>
      </c>
      <c r="D2241" t="str">
        <v>yes</v>
      </c>
      <c r="E2241" t="str">
        <v>Prior-year CoR baptism rate - 0.0002</v>
      </c>
    </row>
    <row r="2242">
      <c r="A2242">
        <v>1923</v>
      </c>
      <c r="B2242" t="str">
        <v>percent_cor_from_8_years_prior_lost</v>
      </c>
      <c r="C2242" t="str">
        <v>Percent CoR from 8 years prior lost</v>
      </c>
      <c r="D2242" t="str">
        <v>yes</v>
      </c>
      <c r="E2242" t="str">
        <v>(CoR 8 years prior - CoR baptisms) / CoR 8 years prior</v>
      </c>
    </row>
    <row r="2243">
      <c r="A2243">
        <v>1923</v>
      </c>
      <c r="B2243" t="str">
        <v>yoy_converts</v>
      </c>
      <c r="C2243" t="str">
        <v>YoY % ∆ Converts</v>
      </c>
      <c r="D2243" t="str">
        <v>yes</v>
      </c>
      <c r="E2243" t="str">
        <v>(Converts - prior-year converts) / prior-year converts</v>
      </c>
    </row>
    <row r="2244">
      <c r="A2244">
        <v>1923</v>
      </c>
      <c r="B2244" t="str">
        <v>membership_increase</v>
      </c>
      <c r="C2244" t="str">
        <v>Membership Increase</v>
      </c>
      <c r="D2244" t="str">
        <v>yes</v>
      </c>
      <c r="E2244" t="str">
        <v>Converts + children-of-record baptisms</v>
      </c>
    </row>
    <row r="2245">
      <c r="A2245">
        <v>1923</v>
      </c>
      <c r="B2245" t="str">
        <v>attrition</v>
      </c>
      <c r="C2245" t="str">
        <v>% ∆ Attrition</v>
      </c>
      <c r="D2245" t="str">
        <v>no</v>
      </c>
      <c r="E2245" t="str">
        <v>(Current attrition - prior-year attrition) / prior-year attrition</v>
      </c>
    </row>
    <row r="2246">
      <c r="A2246">
        <v>1923</v>
      </c>
      <c r="B2246" t="str">
        <v>member_attrition_officially_accounted_for_death_resignation_unbaptized_8yo</v>
      </c>
      <c r="C2246" t="str">
        <v>Member Attrition Officially Accounted For (Death, Resignation, Unbaptized-8yo)</v>
      </c>
      <c r="D2246" t="str">
        <v>yes</v>
      </c>
      <c r="E2246" t="str">
        <v>Membership increase - official net growth</v>
      </c>
    </row>
    <row r="2247">
      <c r="A2247">
        <v>1923</v>
      </c>
      <c r="B2247" t="str">
        <v>missionaries</v>
      </c>
      <c r="C2247" t="str">
        <v>% ∆ Missionaries</v>
      </c>
      <c r="D2247" t="str">
        <v>yes</v>
      </c>
      <c r="E2247" t="str">
        <v>(Full-time missionaries - prior-year full-time missionaries) / prior-year full-time missionaries</v>
      </c>
    </row>
    <row r="2248">
      <c r="A2248">
        <v>1923</v>
      </c>
      <c r="B2248" t="str">
        <v>of_church_on_mission</v>
      </c>
      <c r="C2248" t="str">
        <v>% of Church on Mission</v>
      </c>
      <c r="D2248" t="str">
        <v>yes</v>
      </c>
      <c r="E2248" t="str">
        <v>Full-time missionaries / official membership</v>
      </c>
    </row>
    <row r="2249">
      <c r="A2249">
        <v>1923</v>
      </c>
      <c r="B2249" t="str">
        <v>conv_missionary</v>
      </c>
      <c r="C2249" t="str">
        <v>% ∆ Conv / Missionary</v>
      </c>
      <c r="D2249" t="str">
        <v>yes</v>
      </c>
      <c r="E2249" t="str">
        <v>(Conv / Missionary - prior-year Conv / Missionary) / prior-year Conv / Missionary</v>
      </c>
    </row>
    <row r="2250">
      <c r="A2250">
        <v>1923</v>
      </c>
      <c r="B2250" t="str">
        <v>conv_missionary_ai</v>
      </c>
      <c r="C2250" t="str">
        <v>Conv / Missionary</v>
      </c>
      <c r="D2250" t="str">
        <v>yes</v>
      </c>
      <c r="E2250" t="str">
        <v>Converts / full-time missionaries</v>
      </c>
    </row>
    <row r="2251">
      <c r="A2251">
        <v>1923</v>
      </c>
      <c r="B2251" t="str">
        <v>net_membership_growth_missionary</v>
      </c>
      <c r="C2251" t="str">
        <v>Net Membership Growth / Missionary</v>
      </c>
      <c r="D2251" t="str">
        <v>yes</v>
      </c>
      <c r="E2251" t="str">
        <v>Official net growth / full-time missionaries</v>
      </c>
    </row>
    <row r="2252">
      <c r="A2252">
        <v>1923</v>
      </c>
      <c r="B2252" t="str">
        <v>gross_membership_increase_missionary</v>
      </c>
      <c r="C2252" t="str">
        <v>Gross Membership Increase / Missionary</v>
      </c>
      <c r="D2252" t="str">
        <v>yes</v>
      </c>
      <c r="E2252" t="str">
        <v>Membership increase / full-time missionaries</v>
      </c>
    </row>
    <row r="2253">
      <c r="A2253">
        <v>1923</v>
      </c>
      <c r="B2253" t="str">
        <v>stakes</v>
      </c>
      <c r="C2253" t="str">
        <v>% ∆ Stakes</v>
      </c>
      <c r="D2253" t="str">
        <v>yes</v>
      </c>
      <c r="E2253" t="str">
        <v>(Stakes - prior-year stakes) / prior-year stakes</v>
      </c>
    </row>
    <row r="2254">
      <c r="A2254">
        <v>1923</v>
      </c>
      <c r="B2254" t="str">
        <v>wards_branches</v>
      </c>
      <c r="C2254" t="str">
        <v>% ∆ Wards + Branches</v>
      </c>
      <c r="D2254" t="str">
        <v>yes</v>
      </c>
      <c r="E2254" t="str">
        <v>(Wards and branches - prior-year wards and branches) / prior-year wards and branches</v>
      </c>
    </row>
    <row r="2255">
      <c r="A2255">
        <v>1923</v>
      </c>
      <c r="B2255" t="str">
        <v>ward_branch_stake</v>
      </c>
      <c r="C2255" t="str">
        <v>Ward &amp; Branch / Stake</v>
      </c>
      <c r="D2255" t="str">
        <v>yes</v>
      </c>
      <c r="E2255" t="str">
        <v>Wards and branches / stakes</v>
      </c>
    </row>
    <row r="2256">
      <c r="A2256">
        <v>1923</v>
      </c>
      <c r="B2256" t="str">
        <v>wards_branches_stake_lost_since_1973</v>
      </c>
      <c r="C2256" t="str">
        <v>Wards + Branches / Stake lost since 1973</v>
      </c>
      <c r="D2256" t="str">
        <v>no</v>
      </c>
      <c r="E2256" t="str">
        <v>(1973 wards and branches / stakes) - (current wards and branches / stakes)</v>
      </c>
    </row>
    <row r="2257">
      <c r="A2257">
        <v>1923</v>
      </c>
      <c r="B2257" t="str">
        <v>members_ward_branch</v>
      </c>
      <c r="C2257" t="str">
        <v>Members / Ward &amp; Branch</v>
      </c>
      <c r="D2257" t="str">
        <v>yes</v>
      </c>
      <c r="E2257" t="str">
        <v>Official membership / wards and branches</v>
      </c>
    </row>
    <row r="2258">
      <c r="A2258">
        <v>1923</v>
      </c>
      <c r="B2258" t="str">
        <v>ward_branch_rolls_since_1980</v>
      </c>
      <c r="C2258" t="str">
        <v>Ward &amp; Branch Rolls ∆ since 1980</v>
      </c>
      <c r="D2258" t="str">
        <v>no</v>
      </c>
      <c r="E2258" t="str">
        <v>(Current members per ward and branch) - (1980 members per ward and branch)</v>
      </c>
    </row>
    <row r="2259">
      <c r="A2259">
        <v>1923</v>
      </c>
      <c r="B2259" t="str">
        <v>supplemental_wards</v>
      </c>
      <c r="C2259" t="str">
        <v>Wards</v>
      </c>
      <c r="D2259" t="str">
        <v>no</v>
      </c>
      <c r="E2259" t="str">
        <v>S96-V96</v>
      </c>
    </row>
    <row r="2260">
      <c r="A2260">
        <v>1923</v>
      </c>
      <c r="B2260" t="str">
        <v>supplemental_branches_in_stakes</v>
      </c>
      <c r="C2260" t="str">
        <v>Branches in Stakes</v>
      </c>
      <c r="D2260" t="str">
        <v>no</v>
      </c>
      <c r="E2260" t="str">
        <v>round(average(V95,V97),0)</v>
      </c>
    </row>
    <row r="2261">
      <c r="A2261">
        <v>1924</v>
      </c>
      <c r="B2261" t="str">
        <v>official_net_growth</v>
      </c>
      <c r="C2261" t="str">
        <v>Official Net Growth</v>
      </c>
      <c r="D2261" t="str">
        <v>yes</v>
      </c>
      <c r="E2261" t="str">
        <v>Official membership - prior-year official membership</v>
      </c>
    </row>
    <row r="2262">
      <c r="A2262">
        <v>1924</v>
      </c>
      <c r="B2262" t="str">
        <v>official_growth_rate</v>
      </c>
      <c r="C2262" t="str">
        <v>Official Growth Rate</v>
      </c>
      <c r="D2262" t="str">
        <v>yes</v>
      </c>
      <c r="E2262" t="str">
        <v>Official net growth / prior-year official membership</v>
      </c>
    </row>
    <row r="2263">
      <c r="A2263">
        <v>1924</v>
      </c>
      <c r="B2263" t="str">
        <v>yoy_net_growth</v>
      </c>
      <c r="C2263" t="str">
        <v>YoY % ∆ Net Growth</v>
      </c>
      <c r="D2263" t="str">
        <v>yes</v>
      </c>
      <c r="E2263" t="str">
        <v>(Official net growth - prior-year net growth) / prior-year net growth</v>
      </c>
    </row>
    <row r="2264">
      <c r="A2264">
        <v>1924</v>
      </c>
      <c r="B2264" t="str">
        <v>cor_baptisms</v>
      </c>
      <c r="C2264" t="str">
        <v>CoR Baptisms</v>
      </c>
      <c r="D2264" t="str">
        <v>yes</v>
      </c>
      <c r="E2264" t="str">
        <v>Children of record from 8 years prior * current CoR baptism rate</v>
      </c>
    </row>
    <row r="2265">
      <c r="A2265">
        <v>1924</v>
      </c>
      <c r="B2265" t="str">
        <v>yoy_cor</v>
      </c>
      <c r="C2265" t="str">
        <v>YoY % ∆ CoR</v>
      </c>
      <c r="D2265" t="str">
        <v>yes</v>
      </c>
      <c r="E2265" t="str">
        <v>(Children of record - prior-year children of record) / prior-year children of record</v>
      </c>
    </row>
    <row r="2266">
      <c r="A2266">
        <v>1924</v>
      </c>
      <c r="B2266" t="str">
        <v>cor_baptisms_as_of_net_growth</v>
      </c>
      <c r="C2266" t="str">
        <v>∆ CoR Baptisms as % of Net Growth</v>
      </c>
      <c r="D2266" t="str">
        <v>yes</v>
      </c>
      <c r="E2266" t="str">
        <v>Children-of-record baptisms / official net growth</v>
      </c>
    </row>
    <row r="2267">
      <c r="A2267">
        <v>1924</v>
      </c>
      <c r="B2267" t="str">
        <v>children_of_record_8_yrs_prior_baptized</v>
      </c>
      <c r="C2267" t="str">
        <v>% children of record, 8 yrs prior, baptized</v>
      </c>
      <c r="D2267" t="str">
        <v>yes</v>
      </c>
      <c r="E2267" t="str">
        <v>Prior-year CoR baptism rate - 0.0002</v>
      </c>
    </row>
    <row r="2268">
      <c r="A2268">
        <v>1924</v>
      </c>
      <c r="B2268" t="str">
        <v>percent_cor_from_8_years_prior_lost</v>
      </c>
      <c r="C2268" t="str">
        <v>Percent CoR from 8 years prior lost</v>
      </c>
      <c r="D2268" t="str">
        <v>yes</v>
      </c>
      <c r="E2268" t="str">
        <v>(CoR 8 years prior - CoR baptisms) / CoR 8 years prior</v>
      </c>
    </row>
    <row r="2269">
      <c r="A2269">
        <v>1924</v>
      </c>
      <c r="B2269" t="str">
        <v>yoy_converts</v>
      </c>
      <c r="C2269" t="str">
        <v>YoY % ∆ Converts</v>
      </c>
      <c r="D2269" t="str">
        <v>yes</v>
      </c>
      <c r="E2269" t="str">
        <v>(Converts - prior-year converts) / prior-year converts</v>
      </c>
    </row>
    <row r="2270">
      <c r="A2270">
        <v>1924</v>
      </c>
      <c r="B2270" t="str">
        <v>membership_increase</v>
      </c>
      <c r="C2270" t="str">
        <v>Membership Increase</v>
      </c>
      <c r="D2270" t="str">
        <v>yes</v>
      </c>
      <c r="E2270" t="str">
        <v>Converts + children-of-record baptisms</v>
      </c>
    </row>
    <row r="2271">
      <c r="A2271">
        <v>1924</v>
      </c>
      <c r="B2271" t="str">
        <v>attrition</v>
      </c>
      <c r="C2271" t="str">
        <v>% ∆ Attrition</v>
      </c>
      <c r="D2271" t="str">
        <v>no</v>
      </c>
      <c r="E2271" t="str">
        <v>(Current attrition - prior-year attrition) / prior-year attrition</v>
      </c>
    </row>
    <row r="2272">
      <c r="A2272">
        <v>1924</v>
      </c>
      <c r="B2272" t="str">
        <v>member_attrition_officially_accounted_for_death_resignation_unbaptized_8yo</v>
      </c>
      <c r="C2272" t="str">
        <v>Member Attrition Officially Accounted For (Death, Resignation, Unbaptized-8yo)</v>
      </c>
      <c r="D2272" t="str">
        <v>yes</v>
      </c>
      <c r="E2272" t="str">
        <v>Membership increase - official net growth</v>
      </c>
    </row>
    <row r="2273">
      <c r="A2273">
        <v>1924</v>
      </c>
      <c r="B2273" t="str">
        <v>missionaries</v>
      </c>
      <c r="C2273" t="str">
        <v>% ∆ Missionaries</v>
      </c>
      <c r="D2273" t="str">
        <v>yes</v>
      </c>
      <c r="E2273" t="str">
        <v>(Full-time missionaries - prior-year full-time missionaries) / prior-year full-time missionaries</v>
      </c>
    </row>
    <row r="2274">
      <c r="A2274">
        <v>1924</v>
      </c>
      <c r="B2274" t="str">
        <v>of_church_on_mission</v>
      </c>
      <c r="C2274" t="str">
        <v>% of Church on Mission</v>
      </c>
      <c r="D2274" t="str">
        <v>yes</v>
      </c>
      <c r="E2274" t="str">
        <v>Full-time missionaries / official membership</v>
      </c>
    </row>
    <row r="2275">
      <c r="A2275">
        <v>1924</v>
      </c>
      <c r="B2275" t="str">
        <v>conv_missionary</v>
      </c>
      <c r="C2275" t="str">
        <v>% ∆ Conv / Missionary</v>
      </c>
      <c r="D2275" t="str">
        <v>yes</v>
      </c>
      <c r="E2275" t="str">
        <v>(Conv / Missionary - prior-year Conv / Missionary) / prior-year Conv / Missionary</v>
      </c>
    </row>
    <row r="2276">
      <c r="A2276">
        <v>1924</v>
      </c>
      <c r="B2276" t="str">
        <v>conv_missionary_ai</v>
      </c>
      <c r="C2276" t="str">
        <v>Conv / Missionary</v>
      </c>
      <c r="D2276" t="str">
        <v>yes</v>
      </c>
      <c r="E2276" t="str">
        <v>Converts / full-time missionaries</v>
      </c>
    </row>
    <row r="2277">
      <c r="A2277">
        <v>1924</v>
      </c>
      <c r="B2277" t="str">
        <v>net_membership_growth_missionary</v>
      </c>
      <c r="C2277" t="str">
        <v>Net Membership Growth / Missionary</v>
      </c>
      <c r="D2277" t="str">
        <v>yes</v>
      </c>
      <c r="E2277" t="str">
        <v>Official net growth / full-time missionaries</v>
      </c>
    </row>
    <row r="2278">
      <c r="A2278">
        <v>1924</v>
      </c>
      <c r="B2278" t="str">
        <v>gross_membership_increase_missionary</v>
      </c>
      <c r="C2278" t="str">
        <v>Gross Membership Increase / Missionary</v>
      </c>
      <c r="D2278" t="str">
        <v>yes</v>
      </c>
      <c r="E2278" t="str">
        <v>Membership increase / full-time missionaries</v>
      </c>
    </row>
    <row r="2279">
      <c r="A2279">
        <v>1924</v>
      </c>
      <c r="B2279" t="str">
        <v>stakes</v>
      </c>
      <c r="C2279" t="str">
        <v>% ∆ Stakes</v>
      </c>
      <c r="D2279" t="str">
        <v>yes</v>
      </c>
      <c r="E2279" t="str">
        <v>(Stakes - prior-year stakes) / prior-year stakes</v>
      </c>
    </row>
    <row r="2280">
      <c r="A2280">
        <v>1924</v>
      </c>
      <c r="B2280" t="str">
        <v>wards_branches</v>
      </c>
      <c r="C2280" t="str">
        <v>% ∆ Wards + Branches</v>
      </c>
      <c r="D2280" t="str">
        <v>yes</v>
      </c>
      <c r="E2280" t="str">
        <v>(Wards and branches - prior-year wards and branches) / prior-year wards and branches</v>
      </c>
    </row>
    <row r="2281">
      <c r="A2281">
        <v>1924</v>
      </c>
      <c r="B2281" t="str">
        <v>ward_branch_stake</v>
      </c>
      <c r="C2281" t="str">
        <v>Ward &amp; Branch / Stake</v>
      </c>
      <c r="D2281" t="str">
        <v>yes</v>
      </c>
      <c r="E2281" t="str">
        <v>Wards and branches / stakes</v>
      </c>
    </row>
    <row r="2282">
      <c r="A2282">
        <v>1924</v>
      </c>
      <c r="B2282" t="str">
        <v>wards_branches_stake_lost_since_1973</v>
      </c>
      <c r="C2282" t="str">
        <v>Wards + Branches / Stake lost since 1973</v>
      </c>
      <c r="D2282" t="str">
        <v>no</v>
      </c>
      <c r="E2282" t="str">
        <v>(1973 wards and branches / stakes) - (current wards and branches / stakes)</v>
      </c>
    </row>
    <row r="2283">
      <c r="A2283">
        <v>1924</v>
      </c>
      <c r="B2283" t="str">
        <v>members_ward_branch</v>
      </c>
      <c r="C2283" t="str">
        <v>Members / Ward &amp; Branch</v>
      </c>
      <c r="D2283" t="str">
        <v>yes</v>
      </c>
      <c r="E2283" t="str">
        <v>Official membership / wards and branches</v>
      </c>
    </row>
    <row r="2284">
      <c r="A2284">
        <v>1924</v>
      </c>
      <c r="B2284" t="str">
        <v>ward_branch_rolls_since_1980</v>
      </c>
      <c r="C2284" t="str">
        <v>Ward &amp; Branch Rolls ∆ since 1980</v>
      </c>
      <c r="D2284" t="str">
        <v>no</v>
      </c>
      <c r="E2284" t="str">
        <v>(Current members per ward and branch) - (1980 members per ward and branch)</v>
      </c>
    </row>
    <row r="2285">
      <c r="A2285">
        <v>1924</v>
      </c>
      <c r="B2285" t="str">
        <v>supplemental_members_in_stakes</v>
      </c>
      <c r="C2285" t="str">
        <v>Members in Stakes</v>
      </c>
      <c r="D2285" t="str">
        <v>no</v>
      </c>
      <c r="E2285" t="str">
        <v>B97-Y97</v>
      </c>
    </row>
    <row r="2286">
      <c r="A2286">
        <v>1925</v>
      </c>
      <c r="B2286" t="str">
        <v>official_net_growth</v>
      </c>
      <c r="C2286" t="str">
        <v>Official Net Growth</v>
      </c>
      <c r="D2286" t="str">
        <v>yes</v>
      </c>
      <c r="E2286" t="str">
        <v>Official membership - prior-year official membership</v>
      </c>
    </row>
    <row r="2287">
      <c r="A2287">
        <v>1925</v>
      </c>
      <c r="B2287" t="str">
        <v>official_growth_rate</v>
      </c>
      <c r="C2287" t="str">
        <v>Official Growth Rate</v>
      </c>
      <c r="D2287" t="str">
        <v>yes</v>
      </c>
      <c r="E2287" t="str">
        <v>Official net growth / prior-year official membership</v>
      </c>
    </row>
    <row r="2288">
      <c r="A2288">
        <v>1925</v>
      </c>
      <c r="B2288" t="str">
        <v>yoy_net_growth</v>
      </c>
      <c r="C2288" t="str">
        <v>YoY % ∆ Net Growth</v>
      </c>
      <c r="D2288" t="str">
        <v>yes</v>
      </c>
      <c r="E2288" t="str">
        <v>(Official net growth - prior-year net growth) / prior-year net growth</v>
      </c>
    </row>
    <row r="2289">
      <c r="A2289">
        <v>1925</v>
      </c>
      <c r="B2289" t="str">
        <v>cor_baptisms</v>
      </c>
      <c r="C2289" t="str">
        <v>CoR Baptisms</v>
      </c>
      <c r="D2289" t="str">
        <v>yes</v>
      </c>
      <c r="E2289" t="str">
        <v>Children of record from 8 years prior * current CoR baptism rate</v>
      </c>
    </row>
    <row r="2290">
      <c r="A2290">
        <v>1925</v>
      </c>
      <c r="B2290" t="str">
        <v>yoy_cor</v>
      </c>
      <c r="C2290" t="str">
        <v>YoY % ∆ CoR</v>
      </c>
      <c r="D2290" t="str">
        <v>yes</v>
      </c>
      <c r="E2290" t="str">
        <v>(Children of record - prior-year children of record) / prior-year children of record</v>
      </c>
    </row>
    <row r="2291">
      <c r="A2291">
        <v>1925</v>
      </c>
      <c r="B2291" t="str">
        <v>cor_baptisms_as_of_net_growth</v>
      </c>
      <c r="C2291" t="str">
        <v>∆ CoR Baptisms as % of Net Growth</v>
      </c>
      <c r="D2291" t="str">
        <v>yes</v>
      </c>
      <c r="E2291" t="str">
        <v>Children-of-record baptisms / official net growth</v>
      </c>
    </row>
    <row r="2292">
      <c r="A2292">
        <v>1925</v>
      </c>
      <c r="B2292" t="str">
        <v>children_of_record_8_yrs_prior_baptized</v>
      </c>
      <c r="C2292" t="str">
        <v>% children of record, 8 yrs prior, baptized</v>
      </c>
      <c r="D2292" t="str">
        <v>yes</v>
      </c>
      <c r="E2292" t="str">
        <v>Prior-year CoR baptism rate - 0.0002</v>
      </c>
    </row>
    <row r="2293">
      <c r="A2293">
        <v>1925</v>
      </c>
      <c r="B2293" t="str">
        <v>percent_cor_from_8_years_prior_lost</v>
      </c>
      <c r="C2293" t="str">
        <v>Percent CoR from 8 years prior lost</v>
      </c>
      <c r="D2293" t="str">
        <v>yes</v>
      </c>
      <c r="E2293" t="str">
        <v>(CoR 8 years prior - CoR baptisms) / CoR 8 years prior</v>
      </c>
    </row>
    <row r="2294">
      <c r="A2294">
        <v>1925</v>
      </c>
      <c r="B2294" t="str">
        <v>yoy_converts</v>
      </c>
      <c r="C2294" t="str">
        <v>YoY % ∆ Converts</v>
      </c>
      <c r="D2294" t="str">
        <v>yes</v>
      </c>
      <c r="E2294" t="str">
        <v>(Converts - prior-year converts) / prior-year converts</v>
      </c>
    </row>
    <row r="2295">
      <c r="A2295">
        <v>1925</v>
      </c>
      <c r="B2295" t="str">
        <v>membership_increase</v>
      </c>
      <c r="C2295" t="str">
        <v>Membership Increase</v>
      </c>
      <c r="D2295" t="str">
        <v>yes</v>
      </c>
      <c r="E2295" t="str">
        <v>Converts + children-of-record baptisms</v>
      </c>
    </row>
    <row r="2296">
      <c r="A2296">
        <v>1925</v>
      </c>
      <c r="B2296" t="str">
        <v>attrition</v>
      </c>
      <c r="C2296" t="str">
        <v>% ∆ Attrition</v>
      </c>
      <c r="D2296" t="str">
        <v>no</v>
      </c>
      <c r="E2296" t="str">
        <v>(Current attrition - prior-year attrition) / prior-year attrition</v>
      </c>
    </row>
    <row r="2297">
      <c r="A2297">
        <v>1925</v>
      </c>
      <c r="B2297" t="str">
        <v>member_attrition_officially_accounted_for_death_resignation_unbaptized_8yo</v>
      </c>
      <c r="C2297" t="str">
        <v>Member Attrition Officially Accounted For (Death, Resignation, Unbaptized-8yo)</v>
      </c>
      <c r="D2297" t="str">
        <v>yes</v>
      </c>
      <c r="E2297" t="str">
        <v>Membership increase - official net growth</v>
      </c>
    </row>
    <row r="2298">
      <c r="A2298">
        <v>1925</v>
      </c>
      <c r="B2298" t="str">
        <v>missionaries</v>
      </c>
      <c r="C2298" t="str">
        <v>% ∆ Missionaries</v>
      </c>
      <c r="D2298" t="str">
        <v>yes</v>
      </c>
      <c r="E2298" t="str">
        <v>(Full-time missionaries - prior-year full-time missionaries) / prior-year full-time missionaries</v>
      </c>
    </row>
    <row r="2299">
      <c r="A2299">
        <v>1925</v>
      </c>
      <c r="B2299" t="str">
        <v>of_church_on_mission</v>
      </c>
      <c r="C2299" t="str">
        <v>% of Church on Mission</v>
      </c>
      <c r="D2299" t="str">
        <v>yes</v>
      </c>
      <c r="E2299" t="str">
        <v>Full-time missionaries / official membership</v>
      </c>
    </row>
    <row r="2300">
      <c r="A2300">
        <v>1925</v>
      </c>
      <c r="B2300" t="str">
        <v>conv_missionary</v>
      </c>
      <c r="C2300" t="str">
        <v>% ∆ Conv / Missionary</v>
      </c>
      <c r="D2300" t="str">
        <v>yes</v>
      </c>
      <c r="E2300" t="str">
        <v>(Conv / Missionary - prior-year Conv / Missionary) / prior-year Conv / Missionary</v>
      </c>
    </row>
    <row r="2301">
      <c r="A2301">
        <v>1925</v>
      </c>
      <c r="B2301" t="str">
        <v>conv_missionary_ai</v>
      </c>
      <c r="C2301" t="str">
        <v>Conv / Missionary</v>
      </c>
      <c r="D2301" t="str">
        <v>yes</v>
      </c>
      <c r="E2301" t="str">
        <v>Converts / full-time missionaries</v>
      </c>
    </row>
    <row r="2302">
      <c r="A2302">
        <v>1925</v>
      </c>
      <c r="B2302" t="str">
        <v>net_membership_growth_missionary</v>
      </c>
      <c r="C2302" t="str">
        <v>Net Membership Growth / Missionary</v>
      </c>
      <c r="D2302" t="str">
        <v>yes</v>
      </c>
      <c r="E2302" t="str">
        <v>Official net growth / full-time missionaries</v>
      </c>
    </row>
    <row r="2303">
      <c r="A2303">
        <v>1925</v>
      </c>
      <c r="B2303" t="str">
        <v>gross_membership_increase_missionary</v>
      </c>
      <c r="C2303" t="str">
        <v>Gross Membership Increase / Missionary</v>
      </c>
      <c r="D2303" t="str">
        <v>yes</v>
      </c>
      <c r="E2303" t="str">
        <v>Membership increase / full-time missionaries</v>
      </c>
    </row>
    <row r="2304">
      <c r="A2304">
        <v>1925</v>
      </c>
      <c r="B2304" t="str">
        <v>stakes</v>
      </c>
      <c r="C2304" t="str">
        <v>% ∆ Stakes</v>
      </c>
      <c r="D2304" t="str">
        <v>yes</v>
      </c>
      <c r="E2304" t="str">
        <v>(Stakes - prior-year stakes) / prior-year stakes</v>
      </c>
    </row>
    <row r="2305">
      <c r="A2305">
        <v>1925</v>
      </c>
      <c r="B2305" t="str">
        <v>wards_branches</v>
      </c>
      <c r="C2305" t="str">
        <v>% ∆ Wards + Branches</v>
      </c>
      <c r="D2305" t="str">
        <v>yes</v>
      </c>
      <c r="E2305" t="str">
        <v>(Wards and branches - prior-year wards and branches) / prior-year wards and branches</v>
      </c>
    </row>
    <row r="2306">
      <c r="A2306">
        <v>1925</v>
      </c>
      <c r="B2306" t="str">
        <v>ward_branch_stake</v>
      </c>
      <c r="C2306" t="str">
        <v>Ward &amp; Branch / Stake</v>
      </c>
      <c r="D2306" t="str">
        <v>yes</v>
      </c>
      <c r="E2306" t="str">
        <v>Wards and branches / stakes</v>
      </c>
    </row>
    <row r="2307">
      <c r="A2307">
        <v>1925</v>
      </c>
      <c r="B2307" t="str">
        <v>wards_branches_stake_lost_since_1973</v>
      </c>
      <c r="C2307" t="str">
        <v>Wards + Branches / Stake lost since 1973</v>
      </c>
      <c r="D2307" t="str">
        <v>no</v>
      </c>
      <c r="E2307" t="str">
        <v>(1973 wards and branches / stakes) - (current wards and branches / stakes)</v>
      </c>
    </row>
    <row r="2308">
      <c r="A2308">
        <v>1925</v>
      </c>
      <c r="B2308" t="str">
        <v>members_ward_branch</v>
      </c>
      <c r="C2308" t="str">
        <v>Members / Ward &amp; Branch</v>
      </c>
      <c r="D2308" t="str">
        <v>yes</v>
      </c>
      <c r="E2308" t="str">
        <v>Official membership / wards and branches</v>
      </c>
    </row>
    <row r="2309">
      <c r="A2309">
        <v>1925</v>
      </c>
      <c r="B2309" t="str">
        <v>ward_branch_rolls_since_1980</v>
      </c>
      <c r="C2309" t="str">
        <v>Ward &amp; Branch Rolls ∆ since 1980</v>
      </c>
      <c r="D2309" t="str">
        <v>no</v>
      </c>
      <c r="E2309" t="str">
        <v>(Current members per ward and branch) - (1980 members per ward and branch)</v>
      </c>
    </row>
    <row r="2310">
      <c r="A2310">
        <v>1925</v>
      </c>
      <c r="B2310" t="str">
        <v>supplemental_members_in_stakes</v>
      </c>
      <c r="C2310" t="str">
        <v>Members in Stakes</v>
      </c>
      <c r="D2310" t="str">
        <v>no</v>
      </c>
      <c r="E2310" t="str">
        <v>round($X$97+((A98-$A$97)*($X$107-$X$97)/($A$107-$A$97)),0)</v>
      </c>
    </row>
    <row r="2311">
      <c r="A2311">
        <v>1925</v>
      </c>
      <c r="B2311" t="str">
        <v>supplemental_members_in_missions</v>
      </c>
      <c r="C2311" t="str">
        <v>Members in Missions</v>
      </c>
      <c r="D2311" t="str">
        <v>no</v>
      </c>
      <c r="E2311" t="str">
        <v>B98-X98</v>
      </c>
    </row>
    <row r="2312">
      <c r="A2312">
        <v>1926</v>
      </c>
      <c r="B2312" t="str">
        <v>official_net_growth</v>
      </c>
      <c r="C2312" t="str">
        <v>Official Net Growth</v>
      </c>
      <c r="D2312" t="str">
        <v>yes</v>
      </c>
      <c r="E2312" t="str">
        <v>Official membership - prior-year official membership</v>
      </c>
    </row>
    <row r="2313">
      <c r="A2313">
        <v>1926</v>
      </c>
      <c r="B2313" t="str">
        <v>official_growth_rate</v>
      </c>
      <c r="C2313" t="str">
        <v>Official Growth Rate</v>
      </c>
      <c r="D2313" t="str">
        <v>yes</v>
      </c>
      <c r="E2313" t="str">
        <v>Official net growth / prior-year official membership</v>
      </c>
    </row>
    <row r="2314">
      <c r="A2314">
        <v>1926</v>
      </c>
      <c r="B2314" t="str">
        <v>yoy_net_growth</v>
      </c>
      <c r="C2314" t="str">
        <v>YoY % ∆ Net Growth</v>
      </c>
      <c r="D2314" t="str">
        <v>yes</v>
      </c>
      <c r="E2314" t="str">
        <v>(Official net growth - prior-year net growth) / prior-year net growth</v>
      </c>
    </row>
    <row r="2315">
      <c r="A2315">
        <v>1926</v>
      </c>
      <c r="B2315" t="str">
        <v>cor_baptisms</v>
      </c>
      <c r="C2315" t="str">
        <v>CoR Baptisms</v>
      </c>
      <c r="D2315" t="str">
        <v>yes</v>
      </c>
      <c r="E2315" t="str">
        <v>Children of record from 8 years prior * current CoR baptism rate</v>
      </c>
    </row>
    <row r="2316">
      <c r="A2316">
        <v>1926</v>
      </c>
      <c r="B2316" t="str">
        <v>yoy_cor</v>
      </c>
      <c r="C2316" t="str">
        <v>YoY % ∆ CoR</v>
      </c>
      <c r="D2316" t="str">
        <v>yes</v>
      </c>
      <c r="E2316" t="str">
        <v>(Children of record - prior-year children of record) / prior-year children of record</v>
      </c>
    </row>
    <row r="2317">
      <c r="A2317">
        <v>1926</v>
      </c>
      <c r="B2317" t="str">
        <v>cor_baptisms_as_of_net_growth</v>
      </c>
      <c r="C2317" t="str">
        <v>∆ CoR Baptisms as % of Net Growth</v>
      </c>
      <c r="D2317" t="str">
        <v>yes</v>
      </c>
      <c r="E2317" t="str">
        <v>Children-of-record baptisms / official net growth</v>
      </c>
    </row>
    <row r="2318">
      <c r="A2318">
        <v>1926</v>
      </c>
      <c r="B2318" t="str">
        <v>children_of_record_8_yrs_prior_baptized</v>
      </c>
      <c r="C2318" t="str">
        <v>% children of record, 8 yrs prior, baptized</v>
      </c>
      <c r="D2318" t="str">
        <v>yes</v>
      </c>
      <c r="E2318" t="str">
        <v>Prior-year CoR baptism rate - 0.0002</v>
      </c>
    </row>
    <row r="2319">
      <c r="A2319">
        <v>1926</v>
      </c>
      <c r="B2319" t="str">
        <v>percent_cor_from_8_years_prior_lost</v>
      </c>
      <c r="C2319" t="str">
        <v>Percent CoR from 8 years prior lost</v>
      </c>
      <c r="D2319" t="str">
        <v>yes</v>
      </c>
      <c r="E2319" t="str">
        <v>(CoR 8 years prior - CoR baptisms) / CoR 8 years prior</v>
      </c>
    </row>
    <row r="2320">
      <c r="A2320">
        <v>1926</v>
      </c>
      <c r="B2320" t="str">
        <v>yoy_converts</v>
      </c>
      <c r="C2320" t="str">
        <v>YoY % ∆ Converts</v>
      </c>
      <c r="D2320" t="str">
        <v>yes</v>
      </c>
      <c r="E2320" t="str">
        <v>(Converts - prior-year converts) / prior-year converts</v>
      </c>
    </row>
    <row r="2321">
      <c r="A2321">
        <v>1926</v>
      </c>
      <c r="B2321" t="str">
        <v>membership_increase</v>
      </c>
      <c r="C2321" t="str">
        <v>Membership Increase</v>
      </c>
      <c r="D2321" t="str">
        <v>yes</v>
      </c>
      <c r="E2321" t="str">
        <v>Converts + children-of-record baptisms</v>
      </c>
    </row>
    <row r="2322">
      <c r="A2322">
        <v>1926</v>
      </c>
      <c r="B2322" t="str">
        <v>attrition</v>
      </c>
      <c r="C2322" t="str">
        <v>% ∆ Attrition</v>
      </c>
      <c r="D2322" t="str">
        <v>no</v>
      </c>
      <c r="E2322" t="str">
        <v>(Current attrition - prior-year attrition) / prior-year attrition</v>
      </c>
    </row>
    <row r="2323">
      <c r="A2323">
        <v>1926</v>
      </c>
      <c r="B2323" t="str">
        <v>member_attrition_officially_accounted_for_death_resignation_unbaptized_8yo</v>
      </c>
      <c r="C2323" t="str">
        <v>Member Attrition Officially Accounted For (Death, Resignation, Unbaptized-8yo)</v>
      </c>
      <c r="D2323" t="str">
        <v>yes</v>
      </c>
      <c r="E2323" t="str">
        <v>Membership increase - official net growth</v>
      </c>
    </row>
    <row r="2324">
      <c r="A2324">
        <v>1926</v>
      </c>
      <c r="B2324" t="str">
        <v>missionaries</v>
      </c>
      <c r="C2324" t="str">
        <v>% ∆ Missionaries</v>
      </c>
      <c r="D2324" t="str">
        <v>yes</v>
      </c>
      <c r="E2324" t="str">
        <v>(Full-time missionaries - prior-year full-time missionaries) / prior-year full-time missionaries</v>
      </c>
    </row>
    <row r="2325">
      <c r="A2325">
        <v>1926</v>
      </c>
      <c r="B2325" t="str">
        <v>of_church_on_mission</v>
      </c>
      <c r="C2325" t="str">
        <v>% of Church on Mission</v>
      </c>
      <c r="D2325" t="str">
        <v>yes</v>
      </c>
      <c r="E2325" t="str">
        <v>Full-time missionaries / official membership</v>
      </c>
    </row>
    <row r="2326">
      <c r="A2326">
        <v>1926</v>
      </c>
      <c r="B2326" t="str">
        <v>conv_missionary</v>
      </c>
      <c r="C2326" t="str">
        <v>% ∆ Conv / Missionary</v>
      </c>
      <c r="D2326" t="str">
        <v>yes</v>
      </c>
      <c r="E2326" t="str">
        <v>(Conv / Missionary - prior-year Conv / Missionary) / prior-year Conv / Missionary</v>
      </c>
    </row>
    <row r="2327">
      <c r="A2327">
        <v>1926</v>
      </c>
      <c r="B2327" t="str">
        <v>conv_missionary_ai</v>
      </c>
      <c r="C2327" t="str">
        <v>Conv / Missionary</v>
      </c>
      <c r="D2327" t="str">
        <v>yes</v>
      </c>
      <c r="E2327" t="str">
        <v>Converts / full-time missionaries</v>
      </c>
    </row>
    <row r="2328">
      <c r="A2328">
        <v>1926</v>
      </c>
      <c r="B2328" t="str">
        <v>net_membership_growth_missionary</v>
      </c>
      <c r="C2328" t="str">
        <v>Net Membership Growth / Missionary</v>
      </c>
      <c r="D2328" t="str">
        <v>yes</v>
      </c>
      <c r="E2328" t="str">
        <v>Official net growth / full-time missionaries</v>
      </c>
    </row>
    <row r="2329">
      <c r="A2329">
        <v>1926</v>
      </c>
      <c r="B2329" t="str">
        <v>gross_membership_increase_missionary</v>
      </c>
      <c r="C2329" t="str">
        <v>Gross Membership Increase / Missionary</v>
      </c>
      <c r="D2329" t="str">
        <v>yes</v>
      </c>
      <c r="E2329" t="str">
        <v>Membership increase / full-time missionaries</v>
      </c>
    </row>
    <row r="2330">
      <c r="A2330">
        <v>1926</v>
      </c>
      <c r="B2330" t="str">
        <v>stakes</v>
      </c>
      <c r="C2330" t="str">
        <v>% ∆ Stakes</v>
      </c>
      <c r="D2330" t="str">
        <v>yes</v>
      </c>
      <c r="E2330" t="str">
        <v>(Stakes - prior-year stakes) / prior-year stakes</v>
      </c>
    </row>
    <row r="2331">
      <c r="A2331">
        <v>1926</v>
      </c>
      <c r="B2331" t="str">
        <v>wards_branches</v>
      </c>
      <c r="C2331" t="str">
        <v>% ∆ Wards + Branches</v>
      </c>
      <c r="D2331" t="str">
        <v>yes</v>
      </c>
      <c r="E2331" t="str">
        <v>(Wards and branches - prior-year wards and branches) / prior-year wards and branches</v>
      </c>
    </row>
    <row r="2332">
      <c r="A2332">
        <v>1926</v>
      </c>
      <c r="B2332" t="str">
        <v>ward_branch_stake</v>
      </c>
      <c r="C2332" t="str">
        <v>Ward &amp; Branch / Stake</v>
      </c>
      <c r="D2332" t="str">
        <v>yes</v>
      </c>
      <c r="E2332" t="str">
        <v>Wards and branches / stakes</v>
      </c>
    </row>
    <row r="2333">
      <c r="A2333">
        <v>1926</v>
      </c>
      <c r="B2333" t="str">
        <v>wards_branches_stake_lost_since_1973</v>
      </c>
      <c r="C2333" t="str">
        <v>Wards + Branches / Stake lost since 1973</v>
      </c>
      <c r="D2333" t="str">
        <v>no</v>
      </c>
      <c r="E2333" t="str">
        <v>(1973 wards and branches / stakes) - (current wards and branches / stakes)</v>
      </c>
    </row>
    <row r="2334">
      <c r="A2334">
        <v>1926</v>
      </c>
      <c r="B2334" t="str">
        <v>members_ward_branch</v>
      </c>
      <c r="C2334" t="str">
        <v>Members / Ward &amp; Branch</v>
      </c>
      <c r="D2334" t="str">
        <v>yes</v>
      </c>
      <c r="E2334" t="str">
        <v>Official membership / wards and branches</v>
      </c>
    </row>
    <row r="2335">
      <c r="A2335">
        <v>1926</v>
      </c>
      <c r="B2335" t="str">
        <v>ward_branch_rolls_since_1980</v>
      </c>
      <c r="C2335" t="str">
        <v>Ward &amp; Branch Rolls ∆ since 1980</v>
      </c>
      <c r="D2335" t="str">
        <v>no</v>
      </c>
      <c r="E2335" t="str">
        <v>(Current members per ward and branch) - (1980 members per ward and branch)</v>
      </c>
    </row>
    <row r="2336">
      <c r="A2336">
        <v>1927</v>
      </c>
      <c r="B2336" t="str">
        <v>official_net_growth</v>
      </c>
      <c r="C2336" t="str">
        <v>Official Net Growth</v>
      </c>
      <c r="D2336" t="str">
        <v>yes</v>
      </c>
      <c r="E2336" t="str">
        <v>Official membership - prior-year official membership</v>
      </c>
    </row>
    <row r="2337">
      <c r="A2337">
        <v>1927</v>
      </c>
      <c r="B2337" t="str">
        <v>official_growth_rate</v>
      </c>
      <c r="C2337" t="str">
        <v>Official Growth Rate</v>
      </c>
      <c r="D2337" t="str">
        <v>yes</v>
      </c>
      <c r="E2337" t="str">
        <v>Official net growth / prior-year official membership</v>
      </c>
    </row>
    <row r="2338">
      <c r="A2338">
        <v>1927</v>
      </c>
      <c r="B2338" t="str">
        <v>yoy_net_growth</v>
      </c>
      <c r="C2338" t="str">
        <v>YoY % ∆ Net Growth</v>
      </c>
      <c r="D2338" t="str">
        <v>yes</v>
      </c>
      <c r="E2338" t="str">
        <v>(Official net growth - prior-year net growth) / prior-year net growth</v>
      </c>
    </row>
    <row r="2339">
      <c r="A2339">
        <v>1927</v>
      </c>
      <c r="B2339" t="str">
        <v>cor_baptisms</v>
      </c>
      <c r="C2339" t="str">
        <v>CoR Baptisms</v>
      </c>
      <c r="D2339" t="str">
        <v>yes</v>
      </c>
      <c r="E2339" t="str">
        <v>Children of record from 8 years prior * current CoR baptism rate</v>
      </c>
    </row>
    <row r="2340">
      <c r="A2340">
        <v>1927</v>
      </c>
      <c r="B2340" t="str">
        <v>yoy_cor</v>
      </c>
      <c r="C2340" t="str">
        <v>YoY % ∆ CoR</v>
      </c>
      <c r="D2340" t="str">
        <v>yes</v>
      </c>
      <c r="E2340" t="str">
        <v>(Children of record - prior-year children of record) / prior-year children of record</v>
      </c>
    </row>
    <row r="2341">
      <c r="A2341">
        <v>1927</v>
      </c>
      <c r="B2341" t="str">
        <v>cor_baptisms_as_of_net_growth</v>
      </c>
      <c r="C2341" t="str">
        <v>∆ CoR Baptisms as % of Net Growth</v>
      </c>
      <c r="D2341" t="str">
        <v>yes</v>
      </c>
      <c r="E2341" t="str">
        <v>Children-of-record baptisms / official net growth</v>
      </c>
    </row>
    <row r="2342">
      <c r="A2342">
        <v>1927</v>
      </c>
      <c r="B2342" t="str">
        <v>children_of_record_8_yrs_prior_baptized</v>
      </c>
      <c r="C2342" t="str">
        <v>% children of record, 8 yrs prior, baptized</v>
      </c>
      <c r="D2342" t="str">
        <v>yes</v>
      </c>
      <c r="E2342" t="str">
        <v>Prior-year CoR baptism rate - 0.0002</v>
      </c>
    </row>
    <row r="2343">
      <c r="A2343">
        <v>1927</v>
      </c>
      <c r="B2343" t="str">
        <v>percent_cor_from_8_years_prior_lost</v>
      </c>
      <c r="C2343" t="str">
        <v>Percent CoR from 8 years prior lost</v>
      </c>
      <c r="D2343" t="str">
        <v>yes</v>
      </c>
      <c r="E2343" t="str">
        <v>(CoR 8 years prior - CoR baptisms) / CoR 8 years prior</v>
      </c>
    </row>
    <row r="2344">
      <c r="A2344">
        <v>1927</v>
      </c>
      <c r="B2344" t="str">
        <v>yoy_converts</v>
      </c>
      <c r="C2344" t="str">
        <v>YoY % ∆ Converts</v>
      </c>
      <c r="D2344" t="str">
        <v>yes</v>
      </c>
      <c r="E2344" t="str">
        <v>(Converts - prior-year converts) / prior-year converts</v>
      </c>
    </row>
    <row r="2345">
      <c r="A2345">
        <v>1927</v>
      </c>
      <c r="B2345" t="str">
        <v>membership_increase</v>
      </c>
      <c r="C2345" t="str">
        <v>Membership Increase</v>
      </c>
      <c r="D2345" t="str">
        <v>yes</v>
      </c>
      <c r="E2345" t="str">
        <v>Converts + children-of-record baptisms</v>
      </c>
    </row>
    <row r="2346">
      <c r="A2346">
        <v>1927</v>
      </c>
      <c r="B2346" t="str">
        <v>attrition</v>
      </c>
      <c r="C2346" t="str">
        <v>% ∆ Attrition</v>
      </c>
      <c r="D2346" t="str">
        <v>no</v>
      </c>
      <c r="E2346" t="str">
        <v>(Current attrition - prior-year attrition) / prior-year attrition</v>
      </c>
    </row>
    <row r="2347">
      <c r="A2347">
        <v>1927</v>
      </c>
      <c r="B2347" t="str">
        <v>member_attrition_officially_accounted_for_death_resignation_unbaptized_8yo</v>
      </c>
      <c r="C2347" t="str">
        <v>Member Attrition Officially Accounted For (Death, Resignation, Unbaptized-8yo)</v>
      </c>
      <c r="D2347" t="str">
        <v>yes</v>
      </c>
      <c r="E2347" t="str">
        <v>Membership increase - official net growth</v>
      </c>
    </row>
    <row r="2348">
      <c r="A2348">
        <v>1927</v>
      </c>
      <c r="B2348" t="str">
        <v>missionaries</v>
      </c>
      <c r="C2348" t="str">
        <v>% ∆ Missionaries</v>
      </c>
      <c r="D2348" t="str">
        <v>yes</v>
      </c>
      <c r="E2348" t="str">
        <v>(Full-time missionaries - prior-year full-time missionaries) / prior-year full-time missionaries</v>
      </c>
    </row>
    <row r="2349">
      <c r="A2349">
        <v>1927</v>
      </c>
      <c r="B2349" t="str">
        <v>of_church_on_mission</v>
      </c>
      <c r="C2349" t="str">
        <v>% of Church on Mission</v>
      </c>
      <c r="D2349" t="str">
        <v>yes</v>
      </c>
      <c r="E2349" t="str">
        <v>Full-time missionaries / official membership</v>
      </c>
    </row>
    <row r="2350">
      <c r="A2350">
        <v>1927</v>
      </c>
      <c r="B2350" t="str">
        <v>conv_missionary</v>
      </c>
      <c r="C2350" t="str">
        <v>% ∆ Conv / Missionary</v>
      </c>
      <c r="D2350" t="str">
        <v>yes</v>
      </c>
      <c r="E2350" t="str">
        <v>(Conv / Missionary - prior-year Conv / Missionary) / prior-year Conv / Missionary</v>
      </c>
    </row>
    <row r="2351">
      <c r="A2351">
        <v>1927</v>
      </c>
      <c r="B2351" t="str">
        <v>conv_missionary_ai</v>
      </c>
      <c r="C2351" t="str">
        <v>Conv / Missionary</v>
      </c>
      <c r="D2351" t="str">
        <v>yes</v>
      </c>
      <c r="E2351" t="str">
        <v>Converts / full-time missionaries</v>
      </c>
    </row>
    <row r="2352">
      <c r="A2352">
        <v>1927</v>
      </c>
      <c r="B2352" t="str">
        <v>net_membership_growth_missionary</v>
      </c>
      <c r="C2352" t="str">
        <v>Net Membership Growth / Missionary</v>
      </c>
      <c r="D2352" t="str">
        <v>yes</v>
      </c>
      <c r="E2352" t="str">
        <v>Official net growth / full-time missionaries</v>
      </c>
    </row>
    <row r="2353">
      <c r="A2353">
        <v>1927</v>
      </c>
      <c r="B2353" t="str">
        <v>gross_membership_increase_missionary</v>
      </c>
      <c r="C2353" t="str">
        <v>Gross Membership Increase / Missionary</v>
      </c>
      <c r="D2353" t="str">
        <v>yes</v>
      </c>
      <c r="E2353" t="str">
        <v>Membership increase / full-time missionaries</v>
      </c>
    </row>
    <row r="2354">
      <c r="A2354">
        <v>1927</v>
      </c>
      <c r="B2354" t="str">
        <v>stakes</v>
      </c>
      <c r="C2354" t="str">
        <v>% ∆ Stakes</v>
      </c>
      <c r="D2354" t="str">
        <v>yes</v>
      </c>
      <c r="E2354" t="str">
        <v>(Stakes - prior-year stakes) / prior-year stakes</v>
      </c>
    </row>
    <row r="2355">
      <c r="A2355">
        <v>1927</v>
      </c>
      <c r="B2355" t="str">
        <v>wards_branches</v>
      </c>
      <c r="C2355" t="str">
        <v>% ∆ Wards + Branches</v>
      </c>
      <c r="D2355" t="str">
        <v>yes</v>
      </c>
      <c r="E2355" t="str">
        <v>(Wards and branches - prior-year wards and branches) / prior-year wards and branches</v>
      </c>
    </row>
    <row r="2356">
      <c r="A2356">
        <v>1927</v>
      </c>
      <c r="B2356" t="str">
        <v>ward_branch_stake</v>
      </c>
      <c r="C2356" t="str">
        <v>Ward &amp; Branch / Stake</v>
      </c>
      <c r="D2356" t="str">
        <v>yes</v>
      </c>
      <c r="E2356" t="str">
        <v>Wards and branches / stakes</v>
      </c>
    </row>
    <row r="2357">
      <c r="A2357">
        <v>1927</v>
      </c>
      <c r="B2357" t="str">
        <v>wards_branches_stake_lost_since_1973</v>
      </c>
      <c r="C2357" t="str">
        <v>Wards + Branches / Stake lost since 1973</v>
      </c>
      <c r="D2357" t="str">
        <v>no</v>
      </c>
      <c r="E2357" t="str">
        <v>(1973 wards and branches / stakes) - (current wards and branches / stakes)</v>
      </c>
    </row>
    <row r="2358">
      <c r="A2358">
        <v>1927</v>
      </c>
      <c r="B2358" t="str">
        <v>members_ward_branch</v>
      </c>
      <c r="C2358" t="str">
        <v>Members / Ward &amp; Branch</v>
      </c>
      <c r="D2358" t="str">
        <v>yes</v>
      </c>
      <c r="E2358" t="str">
        <v>Official membership / wards and branches</v>
      </c>
    </row>
    <row r="2359">
      <c r="A2359">
        <v>1927</v>
      </c>
      <c r="B2359" t="str">
        <v>ward_branch_rolls_since_1980</v>
      </c>
      <c r="C2359" t="str">
        <v>Ward &amp; Branch Rolls ∆ since 1980</v>
      </c>
      <c r="D2359" t="str">
        <v>no</v>
      </c>
      <c r="E2359" t="str">
        <v>(Current members per ward and branch) - (1980 members per ward and branch)</v>
      </c>
    </row>
    <row r="2360">
      <c r="A2360">
        <v>1928</v>
      </c>
      <c r="B2360" t="str">
        <v>official_net_growth</v>
      </c>
      <c r="C2360" t="str">
        <v>Official Net Growth</v>
      </c>
      <c r="D2360" t="str">
        <v>yes</v>
      </c>
      <c r="E2360" t="str">
        <v>Official membership - prior-year official membership</v>
      </c>
    </row>
    <row r="2361">
      <c r="A2361">
        <v>1928</v>
      </c>
      <c r="B2361" t="str">
        <v>official_growth_rate</v>
      </c>
      <c r="C2361" t="str">
        <v>Official Growth Rate</v>
      </c>
      <c r="D2361" t="str">
        <v>yes</v>
      </c>
      <c r="E2361" t="str">
        <v>Official net growth / prior-year official membership</v>
      </c>
    </row>
    <row r="2362">
      <c r="A2362">
        <v>1928</v>
      </c>
      <c r="B2362" t="str">
        <v>yoy_net_growth</v>
      </c>
      <c r="C2362" t="str">
        <v>YoY % ∆ Net Growth</v>
      </c>
      <c r="D2362" t="str">
        <v>yes</v>
      </c>
      <c r="E2362" t="str">
        <v>(Official net growth - prior-year net growth) / prior-year net growth</v>
      </c>
    </row>
    <row r="2363">
      <c r="A2363">
        <v>1928</v>
      </c>
      <c r="B2363" t="str">
        <v>cor_baptisms</v>
      </c>
      <c r="C2363" t="str">
        <v>CoR Baptisms</v>
      </c>
      <c r="D2363" t="str">
        <v>yes</v>
      </c>
      <c r="E2363" t="str">
        <v>Children of record from 8 years prior * current CoR baptism rate</v>
      </c>
    </row>
    <row r="2364">
      <c r="A2364">
        <v>1928</v>
      </c>
      <c r="B2364" t="str">
        <v>yoy_cor</v>
      </c>
      <c r="C2364" t="str">
        <v>YoY % ∆ CoR</v>
      </c>
      <c r="D2364" t="str">
        <v>yes</v>
      </c>
      <c r="E2364" t="str">
        <v>(Children of record - prior-year children of record) / prior-year children of record</v>
      </c>
    </row>
    <row r="2365">
      <c r="A2365">
        <v>1928</v>
      </c>
      <c r="B2365" t="str">
        <v>cor_baptisms_as_of_net_growth</v>
      </c>
      <c r="C2365" t="str">
        <v>∆ CoR Baptisms as % of Net Growth</v>
      </c>
      <c r="D2365" t="str">
        <v>yes</v>
      </c>
      <c r="E2365" t="str">
        <v>Children-of-record baptisms / official net growth</v>
      </c>
    </row>
    <row r="2366">
      <c r="A2366">
        <v>1928</v>
      </c>
      <c r="B2366" t="str">
        <v>children_of_record_8_yrs_prior_baptized</v>
      </c>
      <c r="C2366" t="str">
        <v>% children of record, 8 yrs prior, baptized</v>
      </c>
      <c r="D2366" t="str">
        <v>yes</v>
      </c>
      <c r="E2366" t="str">
        <v>Prior-year CoR baptism rate - 0.0002</v>
      </c>
    </row>
    <row r="2367">
      <c r="A2367">
        <v>1928</v>
      </c>
      <c r="B2367" t="str">
        <v>percent_cor_from_8_years_prior_lost</v>
      </c>
      <c r="C2367" t="str">
        <v>Percent CoR from 8 years prior lost</v>
      </c>
      <c r="D2367" t="str">
        <v>yes</v>
      </c>
      <c r="E2367" t="str">
        <v>(CoR 8 years prior - CoR baptisms) / CoR 8 years prior</v>
      </c>
    </row>
    <row r="2368">
      <c r="A2368">
        <v>1928</v>
      </c>
      <c r="B2368" t="str">
        <v>yoy_converts</v>
      </c>
      <c r="C2368" t="str">
        <v>YoY % ∆ Converts</v>
      </c>
      <c r="D2368" t="str">
        <v>yes</v>
      </c>
      <c r="E2368" t="str">
        <v>(Converts - prior-year converts) / prior-year converts</v>
      </c>
    </row>
    <row r="2369">
      <c r="A2369">
        <v>1928</v>
      </c>
      <c r="B2369" t="str">
        <v>membership_increase</v>
      </c>
      <c r="C2369" t="str">
        <v>Membership Increase</v>
      </c>
      <c r="D2369" t="str">
        <v>yes</v>
      </c>
      <c r="E2369" t="str">
        <v>Converts + children-of-record baptisms</v>
      </c>
    </row>
    <row r="2370">
      <c r="A2370">
        <v>1928</v>
      </c>
      <c r="B2370" t="str">
        <v>attrition</v>
      </c>
      <c r="C2370" t="str">
        <v>% ∆ Attrition</v>
      </c>
      <c r="D2370" t="str">
        <v>no</v>
      </c>
      <c r="E2370" t="str">
        <v>(Current attrition - prior-year attrition) / prior-year attrition</v>
      </c>
    </row>
    <row r="2371">
      <c r="A2371">
        <v>1928</v>
      </c>
      <c r="B2371" t="str">
        <v>member_attrition_officially_accounted_for_death_resignation_unbaptized_8yo</v>
      </c>
      <c r="C2371" t="str">
        <v>Member Attrition Officially Accounted For (Death, Resignation, Unbaptized-8yo)</v>
      </c>
      <c r="D2371" t="str">
        <v>yes</v>
      </c>
      <c r="E2371" t="str">
        <v>Membership increase - official net growth</v>
      </c>
    </row>
    <row r="2372">
      <c r="A2372">
        <v>1928</v>
      </c>
      <c r="B2372" t="str">
        <v>missionaries</v>
      </c>
      <c r="C2372" t="str">
        <v>% ∆ Missionaries</v>
      </c>
      <c r="D2372" t="str">
        <v>yes</v>
      </c>
      <c r="E2372" t="str">
        <v>(Full-time missionaries - prior-year full-time missionaries) / prior-year full-time missionaries</v>
      </c>
    </row>
    <row r="2373">
      <c r="A2373">
        <v>1928</v>
      </c>
      <c r="B2373" t="str">
        <v>of_church_on_mission</v>
      </c>
      <c r="C2373" t="str">
        <v>% of Church on Mission</v>
      </c>
      <c r="D2373" t="str">
        <v>yes</v>
      </c>
      <c r="E2373" t="str">
        <v>Full-time missionaries / official membership</v>
      </c>
    </row>
    <row r="2374">
      <c r="A2374">
        <v>1928</v>
      </c>
      <c r="B2374" t="str">
        <v>conv_missionary</v>
      </c>
      <c r="C2374" t="str">
        <v>% ∆ Conv / Missionary</v>
      </c>
      <c r="D2374" t="str">
        <v>yes</v>
      </c>
      <c r="E2374" t="str">
        <v>(Conv / Missionary - prior-year Conv / Missionary) / prior-year Conv / Missionary</v>
      </c>
    </row>
    <row r="2375">
      <c r="A2375">
        <v>1928</v>
      </c>
      <c r="B2375" t="str">
        <v>conv_missionary_ai</v>
      </c>
      <c r="C2375" t="str">
        <v>Conv / Missionary</v>
      </c>
      <c r="D2375" t="str">
        <v>yes</v>
      </c>
      <c r="E2375" t="str">
        <v>Converts / full-time missionaries</v>
      </c>
    </row>
    <row r="2376">
      <c r="A2376">
        <v>1928</v>
      </c>
      <c r="B2376" t="str">
        <v>net_membership_growth_missionary</v>
      </c>
      <c r="C2376" t="str">
        <v>Net Membership Growth / Missionary</v>
      </c>
      <c r="D2376" t="str">
        <v>yes</v>
      </c>
      <c r="E2376" t="str">
        <v>Official net growth / full-time missionaries</v>
      </c>
    </row>
    <row r="2377">
      <c r="A2377">
        <v>1928</v>
      </c>
      <c r="B2377" t="str">
        <v>gross_membership_increase_missionary</v>
      </c>
      <c r="C2377" t="str">
        <v>Gross Membership Increase / Missionary</v>
      </c>
      <c r="D2377" t="str">
        <v>yes</v>
      </c>
      <c r="E2377" t="str">
        <v>Membership increase / full-time missionaries</v>
      </c>
    </row>
    <row r="2378">
      <c r="A2378">
        <v>1928</v>
      </c>
      <c r="B2378" t="str">
        <v>stakes</v>
      </c>
      <c r="C2378" t="str">
        <v>% ∆ Stakes</v>
      </c>
      <c r="D2378" t="str">
        <v>yes</v>
      </c>
      <c r="E2378" t="str">
        <v>(Stakes - prior-year stakes) / prior-year stakes</v>
      </c>
    </row>
    <row r="2379">
      <c r="A2379">
        <v>1928</v>
      </c>
      <c r="B2379" t="str">
        <v>wards_branches</v>
      </c>
      <c r="C2379" t="str">
        <v>% ∆ Wards + Branches</v>
      </c>
      <c r="D2379" t="str">
        <v>yes</v>
      </c>
      <c r="E2379" t="str">
        <v>(Wards and branches - prior-year wards and branches) / prior-year wards and branches</v>
      </c>
    </row>
    <row r="2380">
      <c r="A2380">
        <v>1928</v>
      </c>
      <c r="B2380" t="str">
        <v>ward_branch_stake</v>
      </c>
      <c r="C2380" t="str">
        <v>Ward &amp; Branch / Stake</v>
      </c>
      <c r="D2380" t="str">
        <v>yes</v>
      </c>
      <c r="E2380" t="str">
        <v>Wards and branches / stakes</v>
      </c>
    </row>
    <row r="2381">
      <c r="A2381">
        <v>1928</v>
      </c>
      <c r="B2381" t="str">
        <v>wards_branches_stake_lost_since_1973</v>
      </c>
      <c r="C2381" t="str">
        <v>Wards + Branches / Stake lost since 1973</v>
      </c>
      <c r="D2381" t="str">
        <v>no</v>
      </c>
      <c r="E2381" t="str">
        <v>(1973 wards and branches / stakes) - (current wards and branches / stakes)</v>
      </c>
    </row>
    <row r="2382">
      <c r="A2382">
        <v>1928</v>
      </c>
      <c r="B2382" t="str">
        <v>members_ward_branch</v>
      </c>
      <c r="C2382" t="str">
        <v>Members / Ward &amp; Branch</v>
      </c>
      <c r="D2382" t="str">
        <v>yes</v>
      </c>
      <c r="E2382" t="str">
        <v>Official membership / wards and branches</v>
      </c>
    </row>
    <row r="2383">
      <c r="A2383">
        <v>1928</v>
      </c>
      <c r="B2383" t="str">
        <v>ward_branch_rolls_since_1980</v>
      </c>
      <c r="C2383" t="str">
        <v>Ward &amp; Branch Rolls ∆ since 1980</v>
      </c>
      <c r="D2383" t="str">
        <v>no</v>
      </c>
      <c r="E2383" t="str">
        <v>(Current members per ward and branch) - (1980 members per ward and branch)</v>
      </c>
    </row>
    <row r="2384">
      <c r="A2384">
        <v>1928</v>
      </c>
      <c r="B2384" t="str">
        <v>supplemental_branches_in_stakes</v>
      </c>
      <c r="C2384" t="str">
        <v>Branches in Stakes</v>
      </c>
      <c r="D2384" t="str">
        <v>no</v>
      </c>
      <c r="E2384" t="str">
        <v>S101-U101</v>
      </c>
    </row>
    <row r="2385">
      <c r="A2385">
        <v>1929</v>
      </c>
      <c r="B2385" t="str">
        <v>official_net_growth</v>
      </c>
      <c r="C2385" t="str">
        <v>Official Net Growth</v>
      </c>
      <c r="D2385" t="str">
        <v>yes</v>
      </c>
      <c r="E2385" t="str">
        <v>Official membership - prior-year official membership</v>
      </c>
    </row>
    <row r="2386">
      <c r="A2386">
        <v>1929</v>
      </c>
      <c r="B2386" t="str">
        <v>official_growth_rate</v>
      </c>
      <c r="C2386" t="str">
        <v>Official Growth Rate</v>
      </c>
      <c r="D2386" t="str">
        <v>yes</v>
      </c>
      <c r="E2386" t="str">
        <v>Official net growth / prior-year official membership</v>
      </c>
    </row>
    <row r="2387">
      <c r="A2387">
        <v>1929</v>
      </c>
      <c r="B2387" t="str">
        <v>yoy_net_growth</v>
      </c>
      <c r="C2387" t="str">
        <v>YoY % ∆ Net Growth</v>
      </c>
      <c r="D2387" t="str">
        <v>yes</v>
      </c>
      <c r="E2387" t="str">
        <v>(Official net growth - prior-year net growth) / prior-year net growth</v>
      </c>
    </row>
    <row r="2388">
      <c r="A2388">
        <v>1929</v>
      </c>
      <c r="B2388" t="str">
        <v>cor_baptisms</v>
      </c>
      <c r="C2388" t="str">
        <v>CoR Baptisms</v>
      </c>
      <c r="D2388" t="str">
        <v>yes</v>
      </c>
      <c r="E2388" t="str">
        <v>Children of record from 8 years prior * current CoR baptism rate</v>
      </c>
    </row>
    <row r="2389">
      <c r="A2389">
        <v>1929</v>
      </c>
      <c r="B2389" t="str">
        <v>yoy_cor</v>
      </c>
      <c r="C2389" t="str">
        <v>YoY % ∆ CoR</v>
      </c>
      <c r="D2389" t="str">
        <v>yes</v>
      </c>
      <c r="E2389" t="str">
        <v>(Children of record - prior-year children of record) / prior-year children of record</v>
      </c>
    </row>
    <row r="2390">
      <c r="A2390">
        <v>1929</v>
      </c>
      <c r="B2390" t="str">
        <v>cor_baptisms_as_of_net_growth</v>
      </c>
      <c r="C2390" t="str">
        <v>∆ CoR Baptisms as % of Net Growth</v>
      </c>
      <c r="D2390" t="str">
        <v>yes</v>
      </c>
      <c r="E2390" t="str">
        <v>Children-of-record baptisms / official net growth</v>
      </c>
    </row>
    <row r="2391">
      <c r="A2391">
        <v>1929</v>
      </c>
      <c r="B2391" t="str">
        <v>children_of_record_8_yrs_prior_baptized</v>
      </c>
      <c r="C2391" t="str">
        <v>% children of record, 8 yrs prior, baptized</v>
      </c>
      <c r="D2391" t="str">
        <v>yes</v>
      </c>
      <c r="E2391" t="str">
        <v>Prior-year CoR baptism rate - 0.0002</v>
      </c>
    </row>
    <row r="2392">
      <c r="A2392">
        <v>1929</v>
      </c>
      <c r="B2392" t="str">
        <v>percent_cor_from_8_years_prior_lost</v>
      </c>
      <c r="C2392" t="str">
        <v>Percent CoR from 8 years prior lost</v>
      </c>
      <c r="D2392" t="str">
        <v>yes</v>
      </c>
      <c r="E2392" t="str">
        <v>(CoR 8 years prior - CoR baptisms) / CoR 8 years prior</v>
      </c>
    </row>
    <row r="2393">
      <c r="A2393">
        <v>1929</v>
      </c>
      <c r="B2393" t="str">
        <v>yoy_converts</v>
      </c>
      <c r="C2393" t="str">
        <v>YoY % ∆ Converts</v>
      </c>
      <c r="D2393" t="str">
        <v>yes</v>
      </c>
      <c r="E2393" t="str">
        <v>(Converts - prior-year converts) / prior-year converts</v>
      </c>
    </row>
    <row r="2394">
      <c r="A2394">
        <v>1929</v>
      </c>
      <c r="B2394" t="str">
        <v>membership_increase</v>
      </c>
      <c r="C2394" t="str">
        <v>Membership Increase</v>
      </c>
      <c r="D2394" t="str">
        <v>yes</v>
      </c>
      <c r="E2394" t="str">
        <v>Converts + children-of-record baptisms</v>
      </c>
    </row>
    <row r="2395">
      <c r="A2395">
        <v>1929</v>
      </c>
      <c r="B2395" t="str">
        <v>attrition</v>
      </c>
      <c r="C2395" t="str">
        <v>% ∆ Attrition</v>
      </c>
      <c r="D2395" t="str">
        <v>no</v>
      </c>
      <c r="E2395" t="str">
        <v>(Current attrition - prior-year attrition) / prior-year attrition</v>
      </c>
    </row>
    <row r="2396">
      <c r="A2396">
        <v>1929</v>
      </c>
      <c r="B2396" t="str">
        <v>member_attrition_officially_accounted_for_death_resignation_unbaptized_8yo</v>
      </c>
      <c r="C2396" t="str">
        <v>Member Attrition Officially Accounted For (Death, Resignation, Unbaptized-8yo)</v>
      </c>
      <c r="D2396" t="str">
        <v>yes</v>
      </c>
      <c r="E2396" t="str">
        <v>Membership increase - official net growth</v>
      </c>
    </row>
    <row r="2397">
      <c r="A2397">
        <v>1929</v>
      </c>
      <c r="B2397" t="str">
        <v>missionaries</v>
      </c>
      <c r="C2397" t="str">
        <v>% ∆ Missionaries</v>
      </c>
      <c r="D2397" t="str">
        <v>yes</v>
      </c>
      <c r="E2397" t="str">
        <v>(Full-time missionaries - prior-year full-time missionaries) / prior-year full-time missionaries</v>
      </c>
    </row>
    <row r="2398">
      <c r="A2398">
        <v>1929</v>
      </c>
      <c r="B2398" t="str">
        <v>of_church_on_mission</v>
      </c>
      <c r="C2398" t="str">
        <v>% of Church on Mission</v>
      </c>
      <c r="D2398" t="str">
        <v>yes</v>
      </c>
      <c r="E2398" t="str">
        <v>Full-time missionaries / official membership</v>
      </c>
    </row>
    <row r="2399">
      <c r="A2399">
        <v>1929</v>
      </c>
      <c r="B2399" t="str">
        <v>conv_missionary</v>
      </c>
      <c r="C2399" t="str">
        <v>% ∆ Conv / Missionary</v>
      </c>
      <c r="D2399" t="str">
        <v>yes</v>
      </c>
      <c r="E2399" t="str">
        <v>(Conv / Missionary - prior-year Conv / Missionary) / prior-year Conv / Missionary</v>
      </c>
    </row>
    <row r="2400">
      <c r="A2400">
        <v>1929</v>
      </c>
      <c r="B2400" t="str">
        <v>conv_missionary_ai</v>
      </c>
      <c r="C2400" t="str">
        <v>Conv / Missionary</v>
      </c>
      <c r="D2400" t="str">
        <v>yes</v>
      </c>
      <c r="E2400" t="str">
        <v>Converts / full-time missionaries</v>
      </c>
    </row>
    <row r="2401">
      <c r="A2401">
        <v>1929</v>
      </c>
      <c r="B2401" t="str">
        <v>net_membership_growth_missionary</v>
      </c>
      <c r="C2401" t="str">
        <v>Net Membership Growth / Missionary</v>
      </c>
      <c r="D2401" t="str">
        <v>yes</v>
      </c>
      <c r="E2401" t="str">
        <v>Official net growth / full-time missionaries</v>
      </c>
    </row>
    <row r="2402">
      <c r="A2402">
        <v>1929</v>
      </c>
      <c r="B2402" t="str">
        <v>gross_membership_increase_missionary</v>
      </c>
      <c r="C2402" t="str">
        <v>Gross Membership Increase / Missionary</v>
      </c>
      <c r="D2402" t="str">
        <v>yes</v>
      </c>
      <c r="E2402" t="str">
        <v>Membership increase / full-time missionaries</v>
      </c>
    </row>
    <row r="2403">
      <c r="A2403">
        <v>1929</v>
      </c>
      <c r="B2403" t="str">
        <v>stakes</v>
      </c>
      <c r="C2403" t="str">
        <v>% ∆ Stakes</v>
      </c>
      <c r="D2403" t="str">
        <v>yes</v>
      </c>
      <c r="E2403" t="str">
        <v>(Stakes - prior-year stakes) / prior-year stakes</v>
      </c>
    </row>
    <row r="2404">
      <c r="A2404">
        <v>1929</v>
      </c>
      <c r="B2404" t="str">
        <v>wards_branches</v>
      </c>
      <c r="C2404" t="str">
        <v>% ∆ Wards + Branches</v>
      </c>
      <c r="D2404" t="str">
        <v>yes</v>
      </c>
      <c r="E2404" t="str">
        <v>(Wards and branches - prior-year wards and branches) / prior-year wards and branches</v>
      </c>
    </row>
    <row r="2405">
      <c r="A2405">
        <v>1929</v>
      </c>
      <c r="B2405" t="str">
        <v>ward_branch_stake</v>
      </c>
      <c r="C2405" t="str">
        <v>Ward &amp; Branch / Stake</v>
      </c>
      <c r="D2405" t="str">
        <v>yes</v>
      </c>
      <c r="E2405" t="str">
        <v>Wards and branches / stakes</v>
      </c>
    </row>
    <row r="2406">
      <c r="A2406">
        <v>1929</v>
      </c>
      <c r="B2406" t="str">
        <v>wards_branches_stake_lost_since_1973</v>
      </c>
      <c r="C2406" t="str">
        <v>Wards + Branches / Stake lost since 1973</v>
      </c>
      <c r="D2406" t="str">
        <v>no</v>
      </c>
      <c r="E2406" t="str">
        <v>(1973 wards and branches / stakes) - (current wards and branches / stakes)</v>
      </c>
    </row>
    <row r="2407">
      <c r="A2407">
        <v>1929</v>
      </c>
      <c r="B2407" t="str">
        <v>members_ward_branch</v>
      </c>
      <c r="C2407" t="str">
        <v>Members / Ward &amp; Branch</v>
      </c>
      <c r="D2407" t="str">
        <v>yes</v>
      </c>
      <c r="E2407" t="str">
        <v>Official membership / wards and branches</v>
      </c>
    </row>
    <row r="2408">
      <c r="A2408">
        <v>1929</v>
      </c>
      <c r="B2408" t="str">
        <v>ward_branch_rolls_since_1980</v>
      </c>
      <c r="C2408" t="str">
        <v>Ward &amp; Branch Rolls ∆ since 1980</v>
      </c>
      <c r="D2408" t="str">
        <v>no</v>
      </c>
      <c r="E2408" t="str">
        <v>(Current members per ward and branch) - (1980 members per ward and branch)</v>
      </c>
    </row>
    <row r="2409">
      <c r="A2409">
        <v>1930</v>
      </c>
      <c r="B2409" t="str">
        <v>official_net_growth</v>
      </c>
      <c r="C2409" t="str">
        <v>Official Net Growth</v>
      </c>
      <c r="D2409" t="str">
        <v>yes</v>
      </c>
      <c r="E2409" t="str">
        <v>Official membership - prior-year official membership</v>
      </c>
    </row>
    <row r="2410">
      <c r="A2410">
        <v>1930</v>
      </c>
      <c r="B2410" t="str">
        <v>official_growth_rate</v>
      </c>
      <c r="C2410" t="str">
        <v>Official Growth Rate</v>
      </c>
      <c r="D2410" t="str">
        <v>yes</v>
      </c>
      <c r="E2410" t="str">
        <v>Official net growth / prior-year official membership</v>
      </c>
    </row>
    <row r="2411">
      <c r="A2411">
        <v>1930</v>
      </c>
      <c r="B2411" t="str">
        <v>yoy_net_growth</v>
      </c>
      <c r="C2411" t="str">
        <v>YoY % ∆ Net Growth</v>
      </c>
      <c r="D2411" t="str">
        <v>yes</v>
      </c>
      <c r="E2411" t="str">
        <v>(Official net growth - prior-year net growth) / prior-year net growth</v>
      </c>
    </row>
    <row r="2412">
      <c r="A2412">
        <v>1930</v>
      </c>
      <c r="B2412" t="str">
        <v>cor_baptisms</v>
      </c>
      <c r="C2412" t="str">
        <v>CoR Baptisms</v>
      </c>
      <c r="D2412" t="str">
        <v>yes</v>
      </c>
      <c r="E2412" t="str">
        <v>Children of record from 8 years prior * current CoR baptism rate</v>
      </c>
    </row>
    <row r="2413">
      <c r="A2413">
        <v>1930</v>
      </c>
      <c r="B2413" t="str">
        <v>yoy_cor</v>
      </c>
      <c r="C2413" t="str">
        <v>YoY % ∆ CoR</v>
      </c>
      <c r="D2413" t="str">
        <v>yes</v>
      </c>
      <c r="E2413" t="str">
        <v>(Children of record - prior-year children of record) / prior-year children of record</v>
      </c>
    </row>
    <row r="2414">
      <c r="A2414">
        <v>1930</v>
      </c>
      <c r="B2414" t="str">
        <v>cor_baptisms_as_of_net_growth</v>
      </c>
      <c r="C2414" t="str">
        <v>∆ CoR Baptisms as % of Net Growth</v>
      </c>
      <c r="D2414" t="str">
        <v>yes</v>
      </c>
      <c r="E2414" t="str">
        <v>Children-of-record baptisms / official net growth</v>
      </c>
    </row>
    <row r="2415">
      <c r="A2415">
        <v>1930</v>
      </c>
      <c r="B2415" t="str">
        <v>children_of_record_8_yrs_prior_baptized</v>
      </c>
      <c r="C2415" t="str">
        <v>% children of record, 8 yrs prior, baptized</v>
      </c>
      <c r="D2415" t="str">
        <v>yes</v>
      </c>
      <c r="E2415" t="str">
        <v>Prior-year CoR baptism rate - 0.0002</v>
      </c>
    </row>
    <row r="2416">
      <c r="A2416">
        <v>1930</v>
      </c>
      <c r="B2416" t="str">
        <v>percent_cor_from_8_years_prior_lost</v>
      </c>
      <c r="C2416" t="str">
        <v>Percent CoR from 8 years prior lost</v>
      </c>
      <c r="D2416" t="str">
        <v>yes</v>
      </c>
      <c r="E2416" t="str">
        <v>(CoR 8 years prior - CoR baptisms) / CoR 8 years prior</v>
      </c>
    </row>
    <row r="2417">
      <c r="A2417">
        <v>1930</v>
      </c>
      <c r="B2417" t="str">
        <v>yoy_converts</v>
      </c>
      <c r="C2417" t="str">
        <v>YoY % ∆ Converts</v>
      </c>
      <c r="D2417" t="str">
        <v>yes</v>
      </c>
      <c r="E2417" t="str">
        <v>(Converts - prior-year converts) / prior-year converts</v>
      </c>
    </row>
    <row r="2418">
      <c r="A2418">
        <v>1930</v>
      </c>
      <c r="B2418" t="str">
        <v>membership_increase</v>
      </c>
      <c r="C2418" t="str">
        <v>Membership Increase</v>
      </c>
      <c r="D2418" t="str">
        <v>yes</v>
      </c>
      <c r="E2418" t="str">
        <v>Converts + children-of-record baptisms</v>
      </c>
    </row>
    <row r="2419">
      <c r="A2419">
        <v>1930</v>
      </c>
      <c r="B2419" t="str">
        <v>attrition</v>
      </c>
      <c r="C2419" t="str">
        <v>% ∆ Attrition</v>
      </c>
      <c r="D2419" t="str">
        <v>no</v>
      </c>
      <c r="E2419" t="str">
        <v>(Current attrition - prior-year attrition) / prior-year attrition</v>
      </c>
    </row>
    <row r="2420">
      <c r="A2420">
        <v>1930</v>
      </c>
      <c r="B2420" t="str">
        <v>member_attrition_officially_accounted_for_death_resignation_unbaptized_8yo</v>
      </c>
      <c r="C2420" t="str">
        <v>Member Attrition Officially Accounted For (Death, Resignation, Unbaptized-8yo)</v>
      </c>
      <c r="D2420" t="str">
        <v>yes</v>
      </c>
      <c r="E2420" t="str">
        <v>Membership increase - official net growth</v>
      </c>
    </row>
    <row r="2421">
      <c r="A2421">
        <v>1930</v>
      </c>
      <c r="B2421" t="str">
        <v>missionaries</v>
      </c>
      <c r="C2421" t="str">
        <v>% ∆ Missionaries</v>
      </c>
      <c r="D2421" t="str">
        <v>yes</v>
      </c>
      <c r="E2421" t="str">
        <v>(Full-time missionaries - prior-year full-time missionaries) / prior-year full-time missionaries</v>
      </c>
    </row>
    <row r="2422">
      <c r="A2422">
        <v>1930</v>
      </c>
      <c r="B2422" t="str">
        <v>of_church_on_mission</v>
      </c>
      <c r="C2422" t="str">
        <v>% of Church on Mission</v>
      </c>
      <c r="D2422" t="str">
        <v>yes</v>
      </c>
      <c r="E2422" t="str">
        <v>Full-time missionaries / official membership</v>
      </c>
    </row>
    <row r="2423">
      <c r="A2423">
        <v>1930</v>
      </c>
      <c r="B2423" t="str">
        <v>conv_missionary</v>
      </c>
      <c r="C2423" t="str">
        <v>% ∆ Conv / Missionary</v>
      </c>
      <c r="D2423" t="str">
        <v>yes</v>
      </c>
      <c r="E2423" t="str">
        <v>(Conv / Missionary - prior-year Conv / Missionary) / prior-year Conv / Missionary</v>
      </c>
    </row>
    <row r="2424">
      <c r="A2424">
        <v>1930</v>
      </c>
      <c r="B2424" t="str">
        <v>conv_missionary_ai</v>
      </c>
      <c r="C2424" t="str">
        <v>Conv / Missionary</v>
      </c>
      <c r="D2424" t="str">
        <v>yes</v>
      </c>
      <c r="E2424" t="str">
        <v>Converts / full-time missionaries</v>
      </c>
    </row>
    <row r="2425">
      <c r="A2425">
        <v>1930</v>
      </c>
      <c r="B2425" t="str">
        <v>net_membership_growth_missionary</v>
      </c>
      <c r="C2425" t="str">
        <v>Net Membership Growth / Missionary</v>
      </c>
      <c r="D2425" t="str">
        <v>yes</v>
      </c>
      <c r="E2425" t="str">
        <v>Official net growth / full-time missionaries</v>
      </c>
    </row>
    <row r="2426">
      <c r="A2426">
        <v>1930</v>
      </c>
      <c r="B2426" t="str">
        <v>gross_membership_increase_missionary</v>
      </c>
      <c r="C2426" t="str">
        <v>Gross Membership Increase / Missionary</v>
      </c>
      <c r="D2426" t="str">
        <v>yes</v>
      </c>
      <c r="E2426" t="str">
        <v>Membership increase / full-time missionaries</v>
      </c>
    </row>
    <row r="2427">
      <c r="A2427">
        <v>1930</v>
      </c>
      <c r="B2427" t="str">
        <v>stakes</v>
      </c>
      <c r="C2427" t="str">
        <v>% ∆ Stakes</v>
      </c>
      <c r="D2427" t="str">
        <v>yes</v>
      </c>
      <c r="E2427" t="str">
        <v>(Stakes - prior-year stakes) / prior-year stakes</v>
      </c>
    </row>
    <row r="2428">
      <c r="A2428">
        <v>1930</v>
      </c>
      <c r="B2428" t="str">
        <v>members_stake_district_bd</v>
      </c>
      <c r="C2428" t="str">
        <v>Members / Stake &amp; District</v>
      </c>
      <c r="D2428" t="str">
        <v>yes</v>
      </c>
      <c r="E2428" t="str">
        <v>Official membership / (stakes + districts)</v>
      </c>
    </row>
    <row r="2429">
      <c r="A2429">
        <v>1930</v>
      </c>
      <c r="B2429" t="str">
        <v>wards_branches</v>
      </c>
      <c r="C2429" t="str">
        <v>% ∆ Wards + Branches</v>
      </c>
      <c r="D2429" t="str">
        <v>yes</v>
      </c>
      <c r="E2429" t="str">
        <v>(Wards and branches - prior-year wards and branches) / prior-year wards and branches</v>
      </c>
    </row>
    <row r="2430">
      <c r="A2430">
        <v>1930</v>
      </c>
      <c r="B2430" t="str">
        <v>ward_branch_stake</v>
      </c>
      <c r="C2430" t="str">
        <v>Ward &amp; Branch / Stake</v>
      </c>
      <c r="D2430" t="str">
        <v>yes</v>
      </c>
      <c r="E2430" t="str">
        <v>Wards and branches / stakes</v>
      </c>
    </row>
    <row r="2431">
      <c r="A2431">
        <v>1930</v>
      </c>
      <c r="B2431" t="str">
        <v>wards_branches_stake_lost_since_1973</v>
      </c>
      <c r="C2431" t="str">
        <v>Wards + Branches / Stake lost since 1973</v>
      </c>
      <c r="D2431" t="str">
        <v>no</v>
      </c>
      <c r="E2431" t="str">
        <v>(1973 wards and branches / stakes) - (current wards and branches / stakes)</v>
      </c>
    </row>
    <row r="2432">
      <c r="A2432">
        <v>1930</v>
      </c>
      <c r="B2432" t="str">
        <v>members_ward_branch</v>
      </c>
      <c r="C2432" t="str">
        <v>Members / Ward &amp; Branch</v>
      </c>
      <c r="D2432" t="str">
        <v>yes</v>
      </c>
      <c r="E2432" t="str">
        <v>Official membership / wards and branches</v>
      </c>
    </row>
    <row r="2433">
      <c r="A2433">
        <v>1930</v>
      </c>
      <c r="B2433" t="str">
        <v>ward_branch_rolls_since_1980</v>
      </c>
      <c r="C2433" t="str">
        <v>Ward &amp; Branch Rolls ∆ since 1980</v>
      </c>
      <c r="D2433" t="str">
        <v>no</v>
      </c>
      <c r="E2433" t="str">
        <v>(Current members per ward and branch) - (1980 members per ward and branch)</v>
      </c>
    </row>
    <row r="2434">
      <c r="A2434">
        <v>1931</v>
      </c>
      <c r="B2434" t="str">
        <v>official_net_growth</v>
      </c>
      <c r="C2434" t="str">
        <v>Official Net Growth</v>
      </c>
      <c r="D2434" t="str">
        <v>yes</v>
      </c>
      <c r="E2434" t="str">
        <v>Official membership - prior-year official membership</v>
      </c>
    </row>
    <row r="2435">
      <c r="A2435">
        <v>1931</v>
      </c>
      <c r="B2435" t="str">
        <v>official_growth_rate</v>
      </c>
      <c r="C2435" t="str">
        <v>Official Growth Rate</v>
      </c>
      <c r="D2435" t="str">
        <v>yes</v>
      </c>
      <c r="E2435" t="str">
        <v>Official net growth / prior-year official membership</v>
      </c>
    </row>
    <row r="2436">
      <c r="A2436">
        <v>1931</v>
      </c>
      <c r="B2436" t="str">
        <v>yoy_net_growth</v>
      </c>
      <c r="C2436" t="str">
        <v>YoY % ∆ Net Growth</v>
      </c>
      <c r="D2436" t="str">
        <v>yes</v>
      </c>
      <c r="E2436" t="str">
        <v>(Official net growth - prior-year net growth) / prior-year net growth</v>
      </c>
    </row>
    <row r="2437">
      <c r="A2437">
        <v>1931</v>
      </c>
      <c r="B2437" t="str">
        <v>cor_baptisms</v>
      </c>
      <c r="C2437" t="str">
        <v>CoR Baptisms</v>
      </c>
      <c r="D2437" t="str">
        <v>yes</v>
      </c>
      <c r="E2437" t="str">
        <v>Children of record from 8 years prior * current CoR baptism rate</v>
      </c>
    </row>
    <row r="2438">
      <c r="A2438">
        <v>1931</v>
      </c>
      <c r="B2438" t="str">
        <v>yoy_cor</v>
      </c>
      <c r="C2438" t="str">
        <v>YoY % ∆ CoR</v>
      </c>
      <c r="D2438" t="str">
        <v>yes</v>
      </c>
      <c r="E2438" t="str">
        <v>(Children of record - prior-year children of record) / prior-year children of record</v>
      </c>
    </row>
    <row r="2439">
      <c r="A2439">
        <v>1931</v>
      </c>
      <c r="B2439" t="str">
        <v>cor_baptisms_as_of_net_growth</v>
      </c>
      <c r="C2439" t="str">
        <v>∆ CoR Baptisms as % of Net Growth</v>
      </c>
      <c r="D2439" t="str">
        <v>yes</v>
      </c>
      <c r="E2439" t="str">
        <v>Children-of-record baptisms / official net growth</v>
      </c>
    </row>
    <row r="2440">
      <c r="A2440">
        <v>1931</v>
      </c>
      <c r="B2440" t="str">
        <v>children_of_record_8_yrs_prior_baptized</v>
      </c>
      <c r="C2440" t="str">
        <v>% children of record, 8 yrs prior, baptized</v>
      </c>
      <c r="D2440" t="str">
        <v>yes</v>
      </c>
      <c r="E2440" t="str">
        <v>Prior-year CoR baptism rate - 0.0002</v>
      </c>
    </row>
    <row r="2441">
      <c r="A2441">
        <v>1931</v>
      </c>
      <c r="B2441" t="str">
        <v>percent_cor_from_8_years_prior_lost</v>
      </c>
      <c r="C2441" t="str">
        <v>Percent CoR from 8 years prior lost</v>
      </c>
      <c r="D2441" t="str">
        <v>yes</v>
      </c>
      <c r="E2441" t="str">
        <v>(CoR 8 years prior - CoR baptisms) / CoR 8 years prior</v>
      </c>
    </row>
    <row r="2442">
      <c r="A2442">
        <v>1931</v>
      </c>
      <c r="B2442" t="str">
        <v>yoy_converts</v>
      </c>
      <c r="C2442" t="str">
        <v>YoY % ∆ Converts</v>
      </c>
      <c r="D2442" t="str">
        <v>yes</v>
      </c>
      <c r="E2442" t="str">
        <v>(Converts - prior-year converts) / prior-year converts</v>
      </c>
    </row>
    <row r="2443">
      <c r="A2443">
        <v>1931</v>
      </c>
      <c r="B2443" t="str">
        <v>membership_increase</v>
      </c>
      <c r="C2443" t="str">
        <v>Membership Increase</v>
      </c>
      <c r="D2443" t="str">
        <v>yes</v>
      </c>
      <c r="E2443" t="str">
        <v>Converts + children-of-record baptisms</v>
      </c>
    </row>
    <row r="2444">
      <c r="A2444">
        <v>1931</v>
      </c>
      <c r="B2444" t="str">
        <v>attrition</v>
      </c>
      <c r="C2444" t="str">
        <v>% ∆ Attrition</v>
      </c>
      <c r="D2444" t="str">
        <v>no</v>
      </c>
      <c r="E2444" t="str">
        <v>(Current attrition - prior-year attrition) / prior-year attrition</v>
      </c>
    </row>
    <row r="2445">
      <c r="A2445">
        <v>1931</v>
      </c>
      <c r="B2445" t="str">
        <v>member_attrition_officially_accounted_for_death_resignation_unbaptized_8yo</v>
      </c>
      <c r="C2445" t="str">
        <v>Member Attrition Officially Accounted For (Death, Resignation, Unbaptized-8yo)</v>
      </c>
      <c r="D2445" t="str">
        <v>yes</v>
      </c>
      <c r="E2445" t="str">
        <v>Membership increase - official net growth</v>
      </c>
    </row>
    <row r="2446">
      <c r="A2446">
        <v>1931</v>
      </c>
      <c r="B2446" t="str">
        <v>missionaries</v>
      </c>
      <c r="C2446" t="str">
        <v>% ∆ Missionaries</v>
      </c>
      <c r="D2446" t="str">
        <v>yes</v>
      </c>
      <c r="E2446" t="str">
        <v>(Full-time missionaries - prior-year full-time missionaries) / prior-year full-time missionaries</v>
      </c>
    </row>
    <row r="2447">
      <c r="A2447">
        <v>1931</v>
      </c>
      <c r="B2447" t="str">
        <v>of_church_on_mission</v>
      </c>
      <c r="C2447" t="str">
        <v>% of Church on Mission</v>
      </c>
      <c r="D2447" t="str">
        <v>yes</v>
      </c>
      <c r="E2447" t="str">
        <v>Full-time missionaries / official membership</v>
      </c>
    </row>
    <row r="2448">
      <c r="A2448">
        <v>1931</v>
      </c>
      <c r="B2448" t="str">
        <v>conv_missionary</v>
      </c>
      <c r="C2448" t="str">
        <v>% ∆ Conv / Missionary</v>
      </c>
      <c r="D2448" t="str">
        <v>yes</v>
      </c>
      <c r="E2448" t="str">
        <v>(Conv / Missionary - prior-year Conv / Missionary) / prior-year Conv / Missionary</v>
      </c>
    </row>
    <row r="2449">
      <c r="A2449">
        <v>1931</v>
      </c>
      <c r="B2449" t="str">
        <v>conv_missionary_ai</v>
      </c>
      <c r="C2449" t="str">
        <v>Conv / Missionary</v>
      </c>
      <c r="D2449" t="str">
        <v>yes</v>
      </c>
      <c r="E2449" t="str">
        <v>Converts / full-time missionaries</v>
      </c>
    </row>
    <row r="2450">
      <c r="A2450">
        <v>1931</v>
      </c>
      <c r="B2450" t="str">
        <v>net_membership_growth_missionary</v>
      </c>
      <c r="C2450" t="str">
        <v>Net Membership Growth / Missionary</v>
      </c>
      <c r="D2450" t="str">
        <v>yes</v>
      </c>
      <c r="E2450" t="str">
        <v>Official net growth / full-time missionaries</v>
      </c>
    </row>
    <row r="2451">
      <c r="A2451">
        <v>1931</v>
      </c>
      <c r="B2451" t="str">
        <v>gross_membership_increase_missionary</v>
      </c>
      <c r="C2451" t="str">
        <v>Gross Membership Increase / Missionary</v>
      </c>
      <c r="D2451" t="str">
        <v>yes</v>
      </c>
      <c r="E2451" t="str">
        <v>Membership increase / full-time missionaries</v>
      </c>
    </row>
    <row r="2452">
      <c r="A2452">
        <v>1931</v>
      </c>
      <c r="B2452" t="str">
        <v>stakes</v>
      </c>
      <c r="C2452" t="str">
        <v>% ∆ Stakes</v>
      </c>
      <c r="D2452" t="str">
        <v>yes</v>
      </c>
      <c r="E2452" t="str">
        <v>(Stakes - prior-year stakes) / prior-year stakes</v>
      </c>
    </row>
    <row r="2453">
      <c r="A2453">
        <v>1931</v>
      </c>
      <c r="B2453" t="str">
        <v>districts_branches_prior_to_1980</v>
      </c>
      <c r="C2453" t="str">
        <v>% ∆ Districts (Branches prior to 1980)</v>
      </c>
      <c r="D2453" t="str">
        <v>yes</v>
      </c>
      <c r="E2453" t="str">
        <v>(Districts - prior-year districts) / prior-year districts</v>
      </c>
    </row>
    <row r="2454">
      <c r="A2454">
        <v>1931</v>
      </c>
      <c r="B2454" t="str">
        <v>members_stake_district</v>
      </c>
      <c r="C2454" t="str">
        <v>% ∆ Members / Stake &amp; District</v>
      </c>
      <c r="D2454" t="str">
        <v>yes</v>
      </c>
      <c r="E2454" t="str">
        <v>Year-over-year change in members per stake or district</v>
      </c>
    </row>
    <row r="2455">
      <c r="A2455">
        <v>1931</v>
      </c>
      <c r="B2455" t="str">
        <v>members_stake_district_bd</v>
      </c>
      <c r="C2455" t="str">
        <v>Members / Stake &amp; District</v>
      </c>
      <c r="D2455" t="str">
        <v>yes</v>
      </c>
      <c r="E2455" t="str">
        <v>Official membership / (stakes + districts)</v>
      </c>
    </row>
    <row r="2456">
      <c r="A2456">
        <v>1931</v>
      </c>
      <c r="B2456" t="str">
        <v>wards_branches</v>
      </c>
      <c r="C2456" t="str">
        <v>% ∆ Wards + Branches</v>
      </c>
      <c r="D2456" t="str">
        <v>yes</v>
      </c>
      <c r="E2456" t="str">
        <v>(Wards and branches - prior-year wards and branches) / prior-year wards and branches</v>
      </c>
    </row>
    <row r="2457">
      <c r="A2457">
        <v>1931</v>
      </c>
      <c r="B2457" t="str">
        <v>ward_branch_stake</v>
      </c>
      <c r="C2457" t="str">
        <v>Ward &amp; Branch / Stake</v>
      </c>
      <c r="D2457" t="str">
        <v>yes</v>
      </c>
      <c r="E2457" t="str">
        <v>Wards and branches / stakes</v>
      </c>
    </row>
    <row r="2458">
      <c r="A2458">
        <v>1931</v>
      </c>
      <c r="B2458" t="str">
        <v>wards_branches_stake_lost_since_1973</v>
      </c>
      <c r="C2458" t="str">
        <v>Wards + Branches / Stake lost since 1973</v>
      </c>
      <c r="D2458" t="str">
        <v>no</v>
      </c>
      <c r="E2458" t="str">
        <v>(1973 wards and branches / stakes) - (current wards and branches / stakes)</v>
      </c>
    </row>
    <row r="2459">
      <c r="A2459">
        <v>1931</v>
      </c>
      <c r="B2459" t="str">
        <v>members_ward_branch</v>
      </c>
      <c r="C2459" t="str">
        <v>Members / Ward &amp; Branch</v>
      </c>
      <c r="D2459" t="str">
        <v>yes</v>
      </c>
      <c r="E2459" t="str">
        <v>Official membership / wards and branches</v>
      </c>
    </row>
    <row r="2460">
      <c r="A2460">
        <v>1931</v>
      </c>
      <c r="B2460" t="str">
        <v>ward_branch_rolls_since_1980</v>
      </c>
      <c r="C2460" t="str">
        <v>Ward &amp; Branch Rolls ∆ since 1980</v>
      </c>
      <c r="D2460" t="str">
        <v>no</v>
      </c>
      <c r="E2460" t="str">
        <v>(Current members per ward and branch) - (1980 members per ward and branch)</v>
      </c>
    </row>
    <row r="2461">
      <c r="A2461">
        <v>1931</v>
      </c>
      <c r="B2461" t="str">
        <v>supplemental_female_male_ratio</v>
      </c>
      <c r="C2461" t="str">
        <v>Female/Male Ratio</v>
      </c>
      <c r="D2461" t="str">
        <v>no</v>
      </c>
      <c r="E2461" t="str">
        <v>round($N$103+((A104-$A$103)*($N$113-$N$103)/($A$113-$A$103)),4)</v>
      </c>
    </row>
    <row r="2462">
      <c r="A2462">
        <v>1932</v>
      </c>
      <c r="B2462" t="str">
        <v>official_net_growth</v>
      </c>
      <c r="C2462" t="str">
        <v>Official Net Growth</v>
      </c>
      <c r="D2462" t="str">
        <v>yes</v>
      </c>
      <c r="E2462" t="str">
        <v>Official membership - prior-year official membership</v>
      </c>
    </row>
    <row r="2463">
      <c r="A2463">
        <v>1932</v>
      </c>
      <c r="B2463" t="str">
        <v>official_growth_rate</v>
      </c>
      <c r="C2463" t="str">
        <v>Official Growth Rate</v>
      </c>
      <c r="D2463" t="str">
        <v>yes</v>
      </c>
      <c r="E2463" t="str">
        <v>Official net growth / prior-year official membership</v>
      </c>
    </row>
    <row r="2464">
      <c r="A2464">
        <v>1932</v>
      </c>
      <c r="B2464" t="str">
        <v>yoy_net_growth</v>
      </c>
      <c r="C2464" t="str">
        <v>YoY % ∆ Net Growth</v>
      </c>
      <c r="D2464" t="str">
        <v>yes</v>
      </c>
      <c r="E2464" t="str">
        <v>(Official net growth - prior-year net growth) / prior-year net growth</v>
      </c>
    </row>
    <row r="2465">
      <c r="A2465">
        <v>1932</v>
      </c>
      <c r="B2465" t="str">
        <v>cor_baptisms</v>
      </c>
      <c r="C2465" t="str">
        <v>CoR Baptisms</v>
      </c>
      <c r="D2465" t="str">
        <v>yes</v>
      </c>
      <c r="E2465" t="str">
        <v>Children of record from 8 years prior * current CoR baptism rate</v>
      </c>
    </row>
    <row r="2466">
      <c r="A2466">
        <v>1932</v>
      </c>
      <c r="B2466" t="str">
        <v>yoy_cor</v>
      </c>
      <c r="C2466" t="str">
        <v>YoY % ∆ CoR</v>
      </c>
      <c r="D2466" t="str">
        <v>yes</v>
      </c>
      <c r="E2466" t="str">
        <v>(Children of record - prior-year children of record) / prior-year children of record</v>
      </c>
    </row>
    <row r="2467">
      <c r="A2467">
        <v>1932</v>
      </c>
      <c r="B2467" t="str">
        <v>cor_baptisms_as_of_net_growth</v>
      </c>
      <c r="C2467" t="str">
        <v>∆ CoR Baptisms as % of Net Growth</v>
      </c>
      <c r="D2467" t="str">
        <v>yes</v>
      </c>
      <c r="E2467" t="str">
        <v>Children-of-record baptisms / official net growth</v>
      </c>
    </row>
    <row r="2468">
      <c r="A2468">
        <v>1932</v>
      </c>
      <c r="B2468" t="str">
        <v>children_of_record_8_yrs_prior_baptized</v>
      </c>
      <c r="C2468" t="str">
        <v>% children of record, 8 yrs prior, baptized</v>
      </c>
      <c r="D2468" t="str">
        <v>yes</v>
      </c>
      <c r="E2468" t="str">
        <v>Prior-year CoR baptism rate - 0.0002</v>
      </c>
    </row>
    <row r="2469">
      <c r="A2469">
        <v>1932</v>
      </c>
      <c r="B2469" t="str">
        <v>percent_cor_from_8_years_prior_lost</v>
      </c>
      <c r="C2469" t="str">
        <v>Percent CoR from 8 years prior lost</v>
      </c>
      <c r="D2469" t="str">
        <v>yes</v>
      </c>
      <c r="E2469" t="str">
        <v>(CoR 8 years prior - CoR baptisms) / CoR 8 years prior</v>
      </c>
    </row>
    <row r="2470">
      <c r="A2470">
        <v>1932</v>
      </c>
      <c r="B2470" t="str">
        <v>yoy_converts</v>
      </c>
      <c r="C2470" t="str">
        <v>YoY % ∆ Converts</v>
      </c>
      <c r="D2470" t="str">
        <v>yes</v>
      </c>
      <c r="E2470" t="str">
        <v>(Converts - prior-year converts) / prior-year converts</v>
      </c>
    </row>
    <row r="2471">
      <c r="A2471">
        <v>1932</v>
      </c>
      <c r="B2471" t="str">
        <v>membership_increase</v>
      </c>
      <c r="C2471" t="str">
        <v>Membership Increase</v>
      </c>
      <c r="D2471" t="str">
        <v>yes</v>
      </c>
      <c r="E2471" t="str">
        <v>Converts + children-of-record baptisms</v>
      </c>
    </row>
    <row r="2472">
      <c r="A2472">
        <v>1932</v>
      </c>
      <c r="B2472" t="str">
        <v>attrition</v>
      </c>
      <c r="C2472" t="str">
        <v>% ∆ Attrition</v>
      </c>
      <c r="D2472" t="str">
        <v>no</v>
      </c>
      <c r="E2472" t="str">
        <v>(Current attrition - prior-year attrition) / prior-year attrition</v>
      </c>
    </row>
    <row r="2473">
      <c r="A2473">
        <v>1932</v>
      </c>
      <c r="B2473" t="str">
        <v>member_attrition_officially_accounted_for_death_resignation_unbaptized_8yo</v>
      </c>
      <c r="C2473" t="str">
        <v>Member Attrition Officially Accounted For (Death, Resignation, Unbaptized-8yo)</v>
      </c>
      <c r="D2473" t="str">
        <v>yes</v>
      </c>
      <c r="E2473" t="str">
        <v>Membership increase - official net growth</v>
      </c>
    </row>
    <row r="2474">
      <c r="A2474">
        <v>1932</v>
      </c>
      <c r="B2474" t="str">
        <v>missionaries</v>
      </c>
      <c r="C2474" t="str">
        <v>% ∆ Missionaries</v>
      </c>
      <c r="D2474" t="str">
        <v>yes</v>
      </c>
      <c r="E2474" t="str">
        <v>(Full-time missionaries - prior-year full-time missionaries) / prior-year full-time missionaries</v>
      </c>
    </row>
    <row r="2475">
      <c r="A2475">
        <v>1932</v>
      </c>
      <c r="B2475" t="str">
        <v>of_church_on_mission</v>
      </c>
      <c r="C2475" t="str">
        <v>% of Church on Mission</v>
      </c>
      <c r="D2475" t="str">
        <v>yes</v>
      </c>
      <c r="E2475" t="str">
        <v>Full-time missionaries / official membership</v>
      </c>
    </row>
    <row r="2476">
      <c r="A2476">
        <v>1932</v>
      </c>
      <c r="B2476" t="str">
        <v>conv_missionary</v>
      </c>
      <c r="C2476" t="str">
        <v>% ∆ Conv / Missionary</v>
      </c>
      <c r="D2476" t="str">
        <v>yes</v>
      </c>
      <c r="E2476" t="str">
        <v>(Conv / Missionary - prior-year Conv / Missionary) / prior-year Conv / Missionary</v>
      </c>
    </row>
    <row r="2477">
      <c r="A2477">
        <v>1932</v>
      </c>
      <c r="B2477" t="str">
        <v>conv_missionary_ai</v>
      </c>
      <c r="C2477" t="str">
        <v>Conv / Missionary</v>
      </c>
      <c r="D2477" t="str">
        <v>yes</v>
      </c>
      <c r="E2477" t="str">
        <v>Converts / full-time missionaries</v>
      </c>
    </row>
    <row r="2478">
      <c r="A2478">
        <v>1932</v>
      </c>
      <c r="B2478" t="str">
        <v>net_membership_growth_missionary</v>
      </c>
      <c r="C2478" t="str">
        <v>Net Membership Growth / Missionary</v>
      </c>
      <c r="D2478" t="str">
        <v>yes</v>
      </c>
      <c r="E2478" t="str">
        <v>Official net growth / full-time missionaries</v>
      </c>
    </row>
    <row r="2479">
      <c r="A2479">
        <v>1932</v>
      </c>
      <c r="B2479" t="str">
        <v>gross_membership_increase_missionary</v>
      </c>
      <c r="C2479" t="str">
        <v>Gross Membership Increase / Missionary</v>
      </c>
      <c r="D2479" t="str">
        <v>yes</v>
      </c>
      <c r="E2479" t="str">
        <v>Membership increase / full-time missionaries</v>
      </c>
    </row>
    <row r="2480">
      <c r="A2480">
        <v>1932</v>
      </c>
      <c r="B2480" t="str">
        <v>stakes</v>
      </c>
      <c r="C2480" t="str">
        <v>% ∆ Stakes</v>
      </c>
      <c r="D2480" t="str">
        <v>yes</v>
      </c>
      <c r="E2480" t="str">
        <v>(Stakes - prior-year stakes) / prior-year stakes</v>
      </c>
    </row>
    <row r="2481">
      <c r="A2481">
        <v>1932</v>
      </c>
      <c r="B2481" t="str">
        <v>districts_branches_prior_to_1980</v>
      </c>
      <c r="C2481" t="str">
        <v>% ∆ Districts (Branches prior to 1980)</v>
      </c>
      <c r="D2481" t="str">
        <v>yes</v>
      </c>
      <c r="E2481" t="str">
        <v>(Districts - prior-year districts) / prior-year districts</v>
      </c>
    </row>
    <row r="2482">
      <c r="A2482">
        <v>1932</v>
      </c>
      <c r="B2482" t="str">
        <v>members_stake_district</v>
      </c>
      <c r="C2482" t="str">
        <v>% ∆ Members / Stake &amp; District</v>
      </c>
      <c r="D2482" t="str">
        <v>yes</v>
      </c>
      <c r="E2482" t="str">
        <v>Year-over-year change in members per stake or district</v>
      </c>
    </row>
    <row r="2483">
      <c r="A2483">
        <v>1932</v>
      </c>
      <c r="B2483" t="str">
        <v>members_stake_district_bd</v>
      </c>
      <c r="C2483" t="str">
        <v>Members / Stake &amp; District</v>
      </c>
      <c r="D2483" t="str">
        <v>yes</v>
      </c>
      <c r="E2483" t="str">
        <v>Official membership / (stakes + districts)</v>
      </c>
    </row>
    <row r="2484">
      <c r="A2484">
        <v>1932</v>
      </c>
      <c r="B2484" t="str">
        <v>wards_branches</v>
      </c>
      <c r="C2484" t="str">
        <v>% ∆ Wards + Branches</v>
      </c>
      <c r="D2484" t="str">
        <v>yes</v>
      </c>
      <c r="E2484" t="str">
        <v>(Wards and branches - prior-year wards and branches) / prior-year wards and branches</v>
      </c>
    </row>
    <row r="2485">
      <c r="A2485">
        <v>1932</v>
      </c>
      <c r="B2485" t="str">
        <v>ward_branch_stake</v>
      </c>
      <c r="C2485" t="str">
        <v>Ward &amp; Branch / Stake</v>
      </c>
      <c r="D2485" t="str">
        <v>yes</v>
      </c>
      <c r="E2485" t="str">
        <v>Wards and branches / stakes</v>
      </c>
    </row>
    <row r="2486">
      <c r="A2486">
        <v>1932</v>
      </c>
      <c r="B2486" t="str">
        <v>wards_branches_stake_lost_since_1973</v>
      </c>
      <c r="C2486" t="str">
        <v>Wards + Branches / Stake lost since 1973</v>
      </c>
      <c r="D2486" t="str">
        <v>no</v>
      </c>
      <c r="E2486" t="str">
        <v>(1973 wards and branches / stakes) - (current wards and branches / stakes)</v>
      </c>
    </row>
    <row r="2487">
      <c r="A2487">
        <v>1932</v>
      </c>
      <c r="B2487" t="str">
        <v>members_ward_branch</v>
      </c>
      <c r="C2487" t="str">
        <v>Members / Ward &amp; Branch</v>
      </c>
      <c r="D2487" t="str">
        <v>yes</v>
      </c>
      <c r="E2487" t="str">
        <v>Official membership / wards and branches</v>
      </c>
    </row>
    <row r="2488">
      <c r="A2488">
        <v>1932</v>
      </c>
      <c r="B2488" t="str">
        <v>ward_branch_rolls_since_1980</v>
      </c>
      <c r="C2488" t="str">
        <v>Ward &amp; Branch Rolls ∆ since 1980</v>
      </c>
      <c r="D2488" t="str">
        <v>no</v>
      </c>
      <c r="E2488" t="str">
        <v>(Current members per ward and branch) - (1980 members per ward and branch)</v>
      </c>
    </row>
    <row r="2489">
      <c r="A2489">
        <v>1932</v>
      </c>
      <c r="B2489" t="str">
        <v>supplemental_inactives_who_reach_age_110</v>
      </c>
      <c r="C2489" t="str">
        <v>Inactives who reach Age 110</v>
      </c>
      <c r="D2489" t="str">
        <v>no</v>
      </c>
      <c r="E2489" t="str">
        <v>((SUM($G$2:G2)*(100-AW105)/100)+((SUM($E$2:E50)*(100-AW105)/((A50-1829)*100)))*(SUM(C51:C104)+SUM(E51:E104))/((SUM(C51:C104)+sum(E51:E104))+SUM(BG51:BG104)))</v>
      </c>
    </row>
    <row r="2490">
      <c r="A2490">
        <v>1933</v>
      </c>
      <c r="B2490" t="str">
        <v>official_net_growth</v>
      </c>
      <c r="C2490" t="str">
        <v>Official Net Growth</v>
      </c>
      <c r="D2490" t="str">
        <v>yes</v>
      </c>
      <c r="E2490" t="str">
        <v>Official membership - prior-year official membership</v>
      </c>
    </row>
    <row r="2491">
      <c r="A2491">
        <v>1933</v>
      </c>
      <c r="B2491" t="str">
        <v>official_growth_rate</v>
      </c>
      <c r="C2491" t="str">
        <v>Official Growth Rate</v>
      </c>
      <c r="D2491" t="str">
        <v>yes</v>
      </c>
      <c r="E2491" t="str">
        <v>Official net growth / prior-year official membership</v>
      </c>
    </row>
    <row r="2492">
      <c r="A2492">
        <v>1933</v>
      </c>
      <c r="B2492" t="str">
        <v>yoy_net_growth</v>
      </c>
      <c r="C2492" t="str">
        <v>YoY % ∆ Net Growth</v>
      </c>
      <c r="D2492" t="str">
        <v>yes</v>
      </c>
      <c r="E2492" t="str">
        <v>(Official net growth - prior-year net growth) / prior-year net growth</v>
      </c>
    </row>
    <row r="2493">
      <c r="A2493">
        <v>1933</v>
      </c>
      <c r="B2493" t="str">
        <v>cor_baptisms</v>
      </c>
      <c r="C2493" t="str">
        <v>CoR Baptisms</v>
      </c>
      <c r="D2493" t="str">
        <v>yes</v>
      </c>
      <c r="E2493" t="str">
        <v>Children of record from 8 years prior * current CoR baptism rate</v>
      </c>
    </row>
    <row r="2494">
      <c r="A2494">
        <v>1933</v>
      </c>
      <c r="B2494" t="str">
        <v>yoy_cor</v>
      </c>
      <c r="C2494" t="str">
        <v>YoY % ∆ CoR</v>
      </c>
      <c r="D2494" t="str">
        <v>yes</v>
      </c>
      <c r="E2494" t="str">
        <v>(Children of record - prior-year children of record) / prior-year children of record</v>
      </c>
    </row>
    <row r="2495">
      <c r="A2495">
        <v>1933</v>
      </c>
      <c r="B2495" t="str">
        <v>cor_baptisms_as_of_net_growth</v>
      </c>
      <c r="C2495" t="str">
        <v>∆ CoR Baptisms as % of Net Growth</v>
      </c>
      <c r="D2495" t="str">
        <v>yes</v>
      </c>
      <c r="E2495" t="str">
        <v>Children-of-record baptisms / official net growth</v>
      </c>
    </row>
    <row r="2496">
      <c r="A2496">
        <v>1933</v>
      </c>
      <c r="B2496" t="str">
        <v>children_of_record_8_yrs_prior_baptized</v>
      </c>
      <c r="C2496" t="str">
        <v>% children of record, 8 yrs prior, baptized</v>
      </c>
      <c r="D2496" t="str">
        <v>yes</v>
      </c>
      <c r="E2496" t="str">
        <v>Prior-year CoR baptism rate - 0.0002</v>
      </c>
    </row>
    <row r="2497">
      <c r="A2497">
        <v>1933</v>
      </c>
      <c r="B2497" t="str">
        <v>percent_cor_from_8_years_prior_lost</v>
      </c>
      <c r="C2497" t="str">
        <v>Percent CoR from 8 years prior lost</v>
      </c>
      <c r="D2497" t="str">
        <v>yes</v>
      </c>
      <c r="E2497" t="str">
        <v>(CoR 8 years prior - CoR baptisms) / CoR 8 years prior</v>
      </c>
    </row>
    <row r="2498">
      <c r="A2498">
        <v>1933</v>
      </c>
      <c r="B2498" t="str">
        <v>yoy_converts</v>
      </c>
      <c r="C2498" t="str">
        <v>YoY % ∆ Converts</v>
      </c>
      <c r="D2498" t="str">
        <v>yes</v>
      </c>
      <c r="E2498" t="str">
        <v>(Converts - prior-year converts) / prior-year converts</v>
      </c>
    </row>
    <row r="2499">
      <c r="A2499">
        <v>1933</v>
      </c>
      <c r="B2499" t="str">
        <v>membership_increase</v>
      </c>
      <c r="C2499" t="str">
        <v>Membership Increase</v>
      </c>
      <c r="D2499" t="str">
        <v>yes</v>
      </c>
      <c r="E2499" t="str">
        <v>Converts + children-of-record baptisms</v>
      </c>
    </row>
    <row r="2500">
      <c r="A2500">
        <v>1933</v>
      </c>
      <c r="B2500" t="str">
        <v>attrition</v>
      </c>
      <c r="C2500" t="str">
        <v>% ∆ Attrition</v>
      </c>
      <c r="D2500" t="str">
        <v>no</v>
      </c>
      <c r="E2500" t="str">
        <v>(Current attrition - prior-year attrition) / prior-year attrition</v>
      </c>
    </row>
    <row r="2501">
      <c r="A2501">
        <v>1933</v>
      </c>
      <c r="B2501" t="str">
        <v>member_attrition_officially_accounted_for_death_resignation_unbaptized_8yo</v>
      </c>
      <c r="C2501" t="str">
        <v>Member Attrition Officially Accounted For (Death, Resignation, Unbaptized-8yo)</v>
      </c>
      <c r="D2501" t="str">
        <v>yes</v>
      </c>
      <c r="E2501" t="str">
        <v>Membership increase - official net growth</v>
      </c>
    </row>
    <row r="2502">
      <c r="A2502">
        <v>1933</v>
      </c>
      <c r="B2502" t="str">
        <v>missionaries</v>
      </c>
      <c r="C2502" t="str">
        <v>% ∆ Missionaries</v>
      </c>
      <c r="D2502" t="str">
        <v>yes</v>
      </c>
      <c r="E2502" t="str">
        <v>(Full-time missionaries - prior-year full-time missionaries) / prior-year full-time missionaries</v>
      </c>
    </row>
    <row r="2503">
      <c r="A2503">
        <v>1933</v>
      </c>
      <c r="B2503" t="str">
        <v>of_church_on_mission</v>
      </c>
      <c r="C2503" t="str">
        <v>% of Church on Mission</v>
      </c>
      <c r="D2503" t="str">
        <v>yes</v>
      </c>
      <c r="E2503" t="str">
        <v>Full-time missionaries / official membership</v>
      </c>
    </row>
    <row r="2504">
      <c r="A2504">
        <v>1933</v>
      </c>
      <c r="B2504" t="str">
        <v>conv_missionary</v>
      </c>
      <c r="C2504" t="str">
        <v>% ∆ Conv / Missionary</v>
      </c>
      <c r="D2504" t="str">
        <v>yes</v>
      </c>
      <c r="E2504" t="str">
        <v>(Conv / Missionary - prior-year Conv / Missionary) / prior-year Conv / Missionary</v>
      </c>
    </row>
    <row r="2505">
      <c r="A2505">
        <v>1933</v>
      </c>
      <c r="B2505" t="str">
        <v>conv_missionary_ai</v>
      </c>
      <c r="C2505" t="str">
        <v>Conv / Missionary</v>
      </c>
      <c r="D2505" t="str">
        <v>yes</v>
      </c>
      <c r="E2505" t="str">
        <v>Converts / full-time missionaries</v>
      </c>
    </row>
    <row r="2506">
      <c r="A2506">
        <v>1933</v>
      </c>
      <c r="B2506" t="str">
        <v>net_membership_growth_missionary</v>
      </c>
      <c r="C2506" t="str">
        <v>Net Membership Growth / Missionary</v>
      </c>
      <c r="D2506" t="str">
        <v>yes</v>
      </c>
      <c r="E2506" t="str">
        <v>Official net growth / full-time missionaries</v>
      </c>
    </row>
    <row r="2507">
      <c r="A2507">
        <v>1933</v>
      </c>
      <c r="B2507" t="str">
        <v>gross_membership_increase_missionary</v>
      </c>
      <c r="C2507" t="str">
        <v>Gross Membership Increase / Missionary</v>
      </c>
      <c r="D2507" t="str">
        <v>yes</v>
      </c>
      <c r="E2507" t="str">
        <v>Membership increase / full-time missionaries</v>
      </c>
    </row>
    <row r="2508">
      <c r="A2508">
        <v>1933</v>
      </c>
      <c r="B2508" t="str">
        <v>stakes</v>
      </c>
      <c r="C2508" t="str">
        <v>% ∆ Stakes</v>
      </c>
      <c r="D2508" t="str">
        <v>yes</v>
      </c>
      <c r="E2508" t="str">
        <v>(Stakes - prior-year stakes) / prior-year stakes</v>
      </c>
    </row>
    <row r="2509">
      <c r="A2509">
        <v>1933</v>
      </c>
      <c r="B2509" t="str">
        <v>districts_branches_prior_to_1980</v>
      </c>
      <c r="C2509" t="str">
        <v>% ∆ Districts (Branches prior to 1980)</v>
      </c>
      <c r="D2509" t="str">
        <v>yes</v>
      </c>
      <c r="E2509" t="str">
        <v>(Districts - prior-year districts) / prior-year districts</v>
      </c>
    </row>
    <row r="2510">
      <c r="A2510">
        <v>1933</v>
      </c>
      <c r="B2510" t="str">
        <v>members_stake_district</v>
      </c>
      <c r="C2510" t="str">
        <v>% ∆ Members / Stake &amp; District</v>
      </c>
      <c r="D2510" t="str">
        <v>yes</v>
      </c>
      <c r="E2510" t="str">
        <v>Year-over-year change in members per stake or district</v>
      </c>
    </row>
    <row r="2511">
      <c r="A2511">
        <v>1933</v>
      </c>
      <c r="B2511" t="str">
        <v>members_stake_district_bd</v>
      </c>
      <c r="C2511" t="str">
        <v>Members / Stake &amp; District</v>
      </c>
      <c r="D2511" t="str">
        <v>yes</v>
      </c>
      <c r="E2511" t="str">
        <v>Official membership / (stakes + districts)</v>
      </c>
    </row>
    <row r="2512">
      <c r="A2512">
        <v>1933</v>
      </c>
      <c r="B2512" t="str">
        <v>wards_branches</v>
      </c>
      <c r="C2512" t="str">
        <v>% ∆ Wards + Branches</v>
      </c>
      <c r="D2512" t="str">
        <v>yes</v>
      </c>
      <c r="E2512" t="str">
        <v>(Wards and branches - prior-year wards and branches) / prior-year wards and branches</v>
      </c>
    </row>
    <row r="2513">
      <c r="A2513">
        <v>1933</v>
      </c>
      <c r="B2513" t="str">
        <v>ward_branch_stake</v>
      </c>
      <c r="C2513" t="str">
        <v>Ward &amp; Branch / Stake</v>
      </c>
      <c r="D2513" t="str">
        <v>yes</v>
      </c>
      <c r="E2513" t="str">
        <v>Wards and branches / stakes</v>
      </c>
    </row>
    <row r="2514">
      <c r="A2514">
        <v>1933</v>
      </c>
      <c r="B2514" t="str">
        <v>wards_branches_stake_lost_since_1973</v>
      </c>
      <c r="C2514" t="str">
        <v>Wards + Branches / Stake lost since 1973</v>
      </c>
      <c r="D2514" t="str">
        <v>no</v>
      </c>
      <c r="E2514" t="str">
        <v>(1973 wards and branches / stakes) - (current wards and branches / stakes)</v>
      </c>
    </row>
    <row r="2515">
      <c r="A2515">
        <v>1933</v>
      </c>
      <c r="B2515" t="str">
        <v>members_ward_branch</v>
      </c>
      <c r="C2515" t="str">
        <v>Members / Ward &amp; Branch</v>
      </c>
      <c r="D2515" t="str">
        <v>yes</v>
      </c>
      <c r="E2515" t="str">
        <v>Official membership / wards and branches</v>
      </c>
    </row>
    <row r="2516">
      <c r="A2516">
        <v>1933</v>
      </c>
      <c r="B2516" t="str">
        <v>ward_branch_rolls_since_1980</v>
      </c>
      <c r="C2516" t="str">
        <v>Ward &amp; Branch Rolls ∆ since 1980</v>
      </c>
      <c r="D2516" t="str">
        <v>no</v>
      </c>
      <c r="E2516" t="str">
        <v>(Current members per ward and branch) - (1980 members per ward and branch)</v>
      </c>
    </row>
    <row r="2517">
      <c r="A2517">
        <v>1934</v>
      </c>
      <c r="B2517" t="str">
        <v>official_net_growth</v>
      </c>
      <c r="C2517" t="str">
        <v>Official Net Growth</v>
      </c>
      <c r="D2517" t="str">
        <v>yes</v>
      </c>
      <c r="E2517" t="str">
        <v>Official membership - prior-year official membership</v>
      </c>
    </row>
    <row r="2518">
      <c r="A2518">
        <v>1934</v>
      </c>
      <c r="B2518" t="str">
        <v>official_growth_rate</v>
      </c>
      <c r="C2518" t="str">
        <v>Official Growth Rate</v>
      </c>
      <c r="D2518" t="str">
        <v>yes</v>
      </c>
      <c r="E2518" t="str">
        <v>Official net growth / prior-year official membership</v>
      </c>
    </row>
    <row r="2519">
      <c r="A2519">
        <v>1934</v>
      </c>
      <c r="B2519" t="str">
        <v>yoy_net_growth</v>
      </c>
      <c r="C2519" t="str">
        <v>YoY % ∆ Net Growth</v>
      </c>
      <c r="D2519" t="str">
        <v>yes</v>
      </c>
      <c r="E2519" t="str">
        <v>(Official net growth - prior-year net growth) / prior-year net growth</v>
      </c>
    </row>
    <row r="2520">
      <c r="A2520">
        <v>1934</v>
      </c>
      <c r="B2520" t="str">
        <v>cor_baptisms</v>
      </c>
      <c r="C2520" t="str">
        <v>CoR Baptisms</v>
      </c>
      <c r="D2520" t="str">
        <v>yes</v>
      </c>
      <c r="E2520" t="str">
        <v>Children of record from 8 years prior * current CoR baptism rate</v>
      </c>
    </row>
    <row r="2521">
      <c r="A2521">
        <v>1934</v>
      </c>
      <c r="B2521" t="str">
        <v>yoy_cor</v>
      </c>
      <c r="C2521" t="str">
        <v>YoY % ∆ CoR</v>
      </c>
      <c r="D2521" t="str">
        <v>yes</v>
      </c>
      <c r="E2521" t="str">
        <v>(Children of record - prior-year children of record) / prior-year children of record</v>
      </c>
    </row>
    <row r="2522">
      <c r="A2522">
        <v>1934</v>
      </c>
      <c r="B2522" t="str">
        <v>cor_baptisms_as_of_net_growth</v>
      </c>
      <c r="C2522" t="str">
        <v>∆ CoR Baptisms as % of Net Growth</v>
      </c>
      <c r="D2522" t="str">
        <v>yes</v>
      </c>
      <c r="E2522" t="str">
        <v>Children-of-record baptisms / official net growth</v>
      </c>
    </row>
    <row r="2523">
      <c r="A2523">
        <v>1934</v>
      </c>
      <c r="B2523" t="str">
        <v>children_of_record_8_yrs_prior_baptized</v>
      </c>
      <c r="C2523" t="str">
        <v>% children of record, 8 yrs prior, baptized</v>
      </c>
      <c r="D2523" t="str">
        <v>yes</v>
      </c>
      <c r="E2523" t="str">
        <v>Prior-year CoR baptism rate - 0.0002</v>
      </c>
    </row>
    <row r="2524">
      <c r="A2524">
        <v>1934</v>
      </c>
      <c r="B2524" t="str">
        <v>percent_cor_from_8_years_prior_lost</v>
      </c>
      <c r="C2524" t="str">
        <v>Percent CoR from 8 years prior lost</v>
      </c>
      <c r="D2524" t="str">
        <v>yes</v>
      </c>
      <c r="E2524" t="str">
        <v>(CoR 8 years prior - CoR baptisms) / CoR 8 years prior</v>
      </c>
    </row>
    <row r="2525">
      <c r="A2525">
        <v>1934</v>
      </c>
      <c r="B2525" t="str">
        <v>yoy_converts</v>
      </c>
      <c r="C2525" t="str">
        <v>YoY % ∆ Converts</v>
      </c>
      <c r="D2525" t="str">
        <v>yes</v>
      </c>
      <c r="E2525" t="str">
        <v>(Converts - prior-year converts) / prior-year converts</v>
      </c>
    </row>
    <row r="2526">
      <c r="A2526">
        <v>1934</v>
      </c>
      <c r="B2526" t="str">
        <v>membership_increase</v>
      </c>
      <c r="C2526" t="str">
        <v>Membership Increase</v>
      </c>
      <c r="D2526" t="str">
        <v>yes</v>
      </c>
      <c r="E2526" t="str">
        <v>Converts + children-of-record baptisms</v>
      </c>
    </row>
    <row r="2527">
      <c r="A2527">
        <v>1934</v>
      </c>
      <c r="B2527" t="str">
        <v>attrition</v>
      </c>
      <c r="C2527" t="str">
        <v>% ∆ Attrition</v>
      </c>
      <c r="D2527" t="str">
        <v>no</v>
      </c>
      <c r="E2527" t="str">
        <v>(Current attrition - prior-year attrition) / prior-year attrition</v>
      </c>
    </row>
    <row r="2528">
      <c r="A2528">
        <v>1934</v>
      </c>
      <c r="B2528" t="str">
        <v>member_attrition_officially_accounted_for_death_resignation_unbaptized_8yo</v>
      </c>
      <c r="C2528" t="str">
        <v>Member Attrition Officially Accounted For (Death, Resignation, Unbaptized-8yo)</v>
      </c>
      <c r="D2528" t="str">
        <v>yes</v>
      </c>
      <c r="E2528" t="str">
        <v>Membership increase - official net growth</v>
      </c>
    </row>
    <row r="2529">
      <c r="A2529">
        <v>1934</v>
      </c>
      <c r="B2529" t="str">
        <v>missionaries</v>
      </c>
      <c r="C2529" t="str">
        <v>% ∆ Missionaries</v>
      </c>
      <c r="D2529" t="str">
        <v>yes</v>
      </c>
      <c r="E2529" t="str">
        <v>(Full-time missionaries - prior-year full-time missionaries) / prior-year full-time missionaries</v>
      </c>
    </row>
    <row r="2530">
      <c r="A2530">
        <v>1934</v>
      </c>
      <c r="B2530" t="str">
        <v>of_church_on_mission</v>
      </c>
      <c r="C2530" t="str">
        <v>% of Church on Mission</v>
      </c>
      <c r="D2530" t="str">
        <v>yes</v>
      </c>
      <c r="E2530" t="str">
        <v>Full-time missionaries / official membership</v>
      </c>
    </row>
    <row r="2531">
      <c r="A2531">
        <v>1934</v>
      </c>
      <c r="B2531" t="str">
        <v>conv_missionary</v>
      </c>
      <c r="C2531" t="str">
        <v>% ∆ Conv / Missionary</v>
      </c>
      <c r="D2531" t="str">
        <v>yes</v>
      </c>
      <c r="E2531" t="str">
        <v>(Conv / Missionary - prior-year Conv / Missionary) / prior-year Conv / Missionary</v>
      </c>
    </row>
    <row r="2532">
      <c r="A2532">
        <v>1934</v>
      </c>
      <c r="B2532" t="str">
        <v>conv_missionary_ai</v>
      </c>
      <c r="C2532" t="str">
        <v>Conv / Missionary</v>
      </c>
      <c r="D2532" t="str">
        <v>yes</v>
      </c>
      <c r="E2532" t="str">
        <v>Converts / full-time missionaries</v>
      </c>
    </row>
    <row r="2533">
      <c r="A2533">
        <v>1934</v>
      </c>
      <c r="B2533" t="str">
        <v>net_membership_growth_missionary</v>
      </c>
      <c r="C2533" t="str">
        <v>Net Membership Growth / Missionary</v>
      </c>
      <c r="D2533" t="str">
        <v>yes</v>
      </c>
      <c r="E2533" t="str">
        <v>Official net growth / full-time missionaries</v>
      </c>
    </row>
    <row r="2534">
      <c r="A2534">
        <v>1934</v>
      </c>
      <c r="B2534" t="str">
        <v>gross_membership_increase_missionary</v>
      </c>
      <c r="C2534" t="str">
        <v>Gross Membership Increase / Missionary</v>
      </c>
      <c r="D2534" t="str">
        <v>yes</v>
      </c>
      <c r="E2534" t="str">
        <v>Membership increase / full-time missionaries</v>
      </c>
    </row>
    <row r="2535">
      <c r="A2535">
        <v>1934</v>
      </c>
      <c r="B2535" t="str">
        <v>stakes</v>
      </c>
      <c r="C2535" t="str">
        <v>% ∆ Stakes</v>
      </c>
      <c r="D2535" t="str">
        <v>yes</v>
      </c>
      <c r="E2535" t="str">
        <v>(Stakes - prior-year stakes) / prior-year stakes</v>
      </c>
    </row>
    <row r="2536">
      <c r="A2536">
        <v>1934</v>
      </c>
      <c r="B2536" t="str">
        <v>districts_branches_prior_to_1980</v>
      </c>
      <c r="C2536" t="str">
        <v>% ∆ Districts (Branches prior to 1980)</v>
      </c>
      <c r="D2536" t="str">
        <v>yes</v>
      </c>
      <c r="E2536" t="str">
        <v>(Districts - prior-year districts) / prior-year districts</v>
      </c>
    </row>
    <row r="2537">
      <c r="A2537">
        <v>1934</v>
      </c>
      <c r="B2537" t="str">
        <v>members_stake_district</v>
      </c>
      <c r="C2537" t="str">
        <v>% ∆ Members / Stake &amp; District</v>
      </c>
      <c r="D2537" t="str">
        <v>yes</v>
      </c>
      <c r="E2537" t="str">
        <v>Year-over-year change in members per stake or district</v>
      </c>
    </row>
    <row r="2538">
      <c r="A2538">
        <v>1934</v>
      </c>
      <c r="B2538" t="str">
        <v>members_stake_district_bd</v>
      </c>
      <c r="C2538" t="str">
        <v>Members / Stake &amp; District</v>
      </c>
      <c r="D2538" t="str">
        <v>yes</v>
      </c>
      <c r="E2538" t="str">
        <v>Official membership / (stakes + districts)</v>
      </c>
    </row>
    <row r="2539">
      <c r="A2539">
        <v>1934</v>
      </c>
      <c r="B2539" t="str">
        <v>wards_branches</v>
      </c>
      <c r="C2539" t="str">
        <v>% ∆ Wards + Branches</v>
      </c>
      <c r="D2539" t="str">
        <v>yes</v>
      </c>
      <c r="E2539" t="str">
        <v>(Wards and branches - prior-year wards and branches) / prior-year wards and branches</v>
      </c>
    </row>
    <row r="2540">
      <c r="A2540">
        <v>1934</v>
      </c>
      <c r="B2540" t="str">
        <v>ward_branch_stake</v>
      </c>
      <c r="C2540" t="str">
        <v>Ward &amp; Branch / Stake</v>
      </c>
      <c r="D2540" t="str">
        <v>yes</v>
      </c>
      <c r="E2540" t="str">
        <v>Wards and branches / stakes</v>
      </c>
    </row>
    <row r="2541">
      <c r="A2541">
        <v>1934</v>
      </c>
      <c r="B2541" t="str">
        <v>wards_branches_stake_lost_since_1973</v>
      </c>
      <c r="C2541" t="str">
        <v>Wards + Branches / Stake lost since 1973</v>
      </c>
      <c r="D2541" t="str">
        <v>no</v>
      </c>
      <c r="E2541" t="str">
        <v>(1973 wards and branches / stakes) - (current wards and branches / stakes)</v>
      </c>
    </row>
    <row r="2542">
      <c r="A2542">
        <v>1934</v>
      </c>
      <c r="B2542" t="str">
        <v>members_ward_branch</v>
      </c>
      <c r="C2542" t="str">
        <v>Members / Ward &amp; Branch</v>
      </c>
      <c r="D2542" t="str">
        <v>yes</v>
      </c>
      <c r="E2542" t="str">
        <v>Official membership / wards and branches</v>
      </c>
    </row>
    <row r="2543">
      <c r="A2543">
        <v>1934</v>
      </c>
      <c r="B2543" t="str">
        <v>ward_branch_rolls_since_1980</v>
      </c>
      <c r="C2543" t="str">
        <v>Ward &amp; Branch Rolls ∆ since 1980</v>
      </c>
      <c r="D2543" t="str">
        <v>no</v>
      </c>
      <c r="E2543" t="str">
        <v>(Current members per ward and branch) - (1980 members per ward and branch)</v>
      </c>
    </row>
    <row r="2544">
      <c r="A2544">
        <v>1935</v>
      </c>
      <c r="B2544" t="str">
        <v>official_net_growth</v>
      </c>
      <c r="C2544" t="str">
        <v>Official Net Growth</v>
      </c>
      <c r="D2544" t="str">
        <v>yes</v>
      </c>
      <c r="E2544" t="str">
        <v>Official membership - prior-year official membership</v>
      </c>
    </row>
    <row r="2545">
      <c r="A2545">
        <v>1935</v>
      </c>
      <c r="B2545" t="str">
        <v>official_growth_rate</v>
      </c>
      <c r="C2545" t="str">
        <v>Official Growth Rate</v>
      </c>
      <c r="D2545" t="str">
        <v>yes</v>
      </c>
      <c r="E2545" t="str">
        <v>Official net growth / prior-year official membership</v>
      </c>
    </row>
    <row r="2546">
      <c r="A2546">
        <v>1935</v>
      </c>
      <c r="B2546" t="str">
        <v>yoy_net_growth</v>
      </c>
      <c r="C2546" t="str">
        <v>YoY % ∆ Net Growth</v>
      </c>
      <c r="D2546" t="str">
        <v>yes</v>
      </c>
      <c r="E2546" t="str">
        <v>(Official net growth - prior-year net growth) / prior-year net growth</v>
      </c>
    </row>
    <row r="2547">
      <c r="A2547">
        <v>1935</v>
      </c>
      <c r="B2547" t="str">
        <v>cor_baptisms</v>
      </c>
      <c r="C2547" t="str">
        <v>CoR Baptisms</v>
      </c>
      <c r="D2547" t="str">
        <v>yes</v>
      </c>
      <c r="E2547" t="str">
        <v>Children of record from 8 years prior * current CoR baptism rate</v>
      </c>
    </row>
    <row r="2548">
      <c r="A2548">
        <v>1935</v>
      </c>
      <c r="B2548" t="str">
        <v>yoy_cor</v>
      </c>
      <c r="C2548" t="str">
        <v>YoY % ∆ CoR</v>
      </c>
      <c r="D2548" t="str">
        <v>yes</v>
      </c>
      <c r="E2548" t="str">
        <v>(Children of record - prior-year children of record) / prior-year children of record</v>
      </c>
    </row>
    <row r="2549">
      <c r="A2549">
        <v>1935</v>
      </c>
      <c r="B2549" t="str">
        <v>cor_baptisms_as_of_net_growth</v>
      </c>
      <c r="C2549" t="str">
        <v>∆ CoR Baptisms as % of Net Growth</v>
      </c>
      <c r="D2549" t="str">
        <v>yes</v>
      </c>
      <c r="E2549" t="str">
        <v>Children-of-record baptisms / official net growth</v>
      </c>
    </row>
    <row r="2550">
      <c r="A2550">
        <v>1935</v>
      </c>
      <c r="B2550" t="str">
        <v>children_of_record_8_yrs_prior_baptized</v>
      </c>
      <c r="C2550" t="str">
        <v>% children of record, 8 yrs prior, baptized</v>
      </c>
      <c r="D2550" t="str">
        <v>yes</v>
      </c>
      <c r="E2550" t="str">
        <v>Prior-year CoR baptism rate - 0.0002</v>
      </c>
    </row>
    <row r="2551">
      <c r="A2551">
        <v>1935</v>
      </c>
      <c r="B2551" t="str">
        <v>percent_cor_from_8_years_prior_lost</v>
      </c>
      <c r="C2551" t="str">
        <v>Percent CoR from 8 years prior lost</v>
      </c>
      <c r="D2551" t="str">
        <v>yes</v>
      </c>
      <c r="E2551" t="str">
        <v>(CoR 8 years prior - CoR baptisms) / CoR 8 years prior</v>
      </c>
    </row>
    <row r="2552">
      <c r="A2552">
        <v>1935</v>
      </c>
      <c r="B2552" t="str">
        <v>yoy_converts</v>
      </c>
      <c r="C2552" t="str">
        <v>YoY % ∆ Converts</v>
      </c>
      <c r="D2552" t="str">
        <v>yes</v>
      </c>
      <c r="E2552" t="str">
        <v>(Converts - prior-year converts) / prior-year converts</v>
      </c>
    </row>
    <row r="2553">
      <c r="A2553">
        <v>1935</v>
      </c>
      <c r="B2553" t="str">
        <v>membership_increase</v>
      </c>
      <c r="C2553" t="str">
        <v>Membership Increase</v>
      </c>
      <c r="D2553" t="str">
        <v>yes</v>
      </c>
      <c r="E2553" t="str">
        <v>Converts + children-of-record baptisms</v>
      </c>
    </row>
    <row r="2554">
      <c r="A2554">
        <v>1935</v>
      </c>
      <c r="B2554" t="str">
        <v>attrition</v>
      </c>
      <c r="C2554" t="str">
        <v>% ∆ Attrition</v>
      </c>
      <c r="D2554" t="str">
        <v>no</v>
      </c>
      <c r="E2554" t="str">
        <v>(Current attrition - prior-year attrition) / prior-year attrition</v>
      </c>
    </row>
    <row r="2555">
      <c r="A2555">
        <v>1935</v>
      </c>
      <c r="B2555" t="str">
        <v>member_attrition_officially_accounted_for_death_resignation_unbaptized_8yo</v>
      </c>
      <c r="C2555" t="str">
        <v>Member Attrition Officially Accounted For (Death, Resignation, Unbaptized-8yo)</v>
      </c>
      <c r="D2555" t="str">
        <v>yes</v>
      </c>
      <c r="E2555" t="str">
        <v>Membership increase - official net growth</v>
      </c>
    </row>
    <row r="2556">
      <c r="A2556">
        <v>1935</v>
      </c>
      <c r="B2556" t="str">
        <v>missionaries</v>
      </c>
      <c r="C2556" t="str">
        <v>% ∆ Missionaries</v>
      </c>
      <c r="D2556" t="str">
        <v>yes</v>
      </c>
      <c r="E2556" t="str">
        <v>(Full-time missionaries - prior-year full-time missionaries) / prior-year full-time missionaries</v>
      </c>
    </row>
    <row r="2557">
      <c r="A2557">
        <v>1935</v>
      </c>
      <c r="B2557" t="str">
        <v>of_church_on_mission</v>
      </c>
      <c r="C2557" t="str">
        <v>% of Church on Mission</v>
      </c>
      <c r="D2557" t="str">
        <v>yes</v>
      </c>
      <c r="E2557" t="str">
        <v>Full-time missionaries / official membership</v>
      </c>
    </row>
    <row r="2558">
      <c r="A2558">
        <v>1935</v>
      </c>
      <c r="B2558" t="str">
        <v>conv_missionary</v>
      </c>
      <c r="C2558" t="str">
        <v>% ∆ Conv / Missionary</v>
      </c>
      <c r="D2558" t="str">
        <v>yes</v>
      </c>
      <c r="E2558" t="str">
        <v>(Conv / Missionary - prior-year Conv / Missionary) / prior-year Conv / Missionary</v>
      </c>
    </row>
    <row r="2559">
      <c r="A2559">
        <v>1935</v>
      </c>
      <c r="B2559" t="str">
        <v>conv_missionary_ai</v>
      </c>
      <c r="C2559" t="str">
        <v>Conv / Missionary</v>
      </c>
      <c r="D2559" t="str">
        <v>yes</v>
      </c>
      <c r="E2559" t="str">
        <v>Converts / full-time missionaries</v>
      </c>
    </row>
    <row r="2560">
      <c r="A2560">
        <v>1935</v>
      </c>
      <c r="B2560" t="str">
        <v>net_membership_growth_missionary</v>
      </c>
      <c r="C2560" t="str">
        <v>Net Membership Growth / Missionary</v>
      </c>
      <c r="D2560" t="str">
        <v>yes</v>
      </c>
      <c r="E2560" t="str">
        <v>Official net growth / full-time missionaries</v>
      </c>
    </row>
    <row r="2561">
      <c r="A2561">
        <v>1935</v>
      </c>
      <c r="B2561" t="str">
        <v>gross_membership_increase_missionary</v>
      </c>
      <c r="C2561" t="str">
        <v>Gross Membership Increase / Missionary</v>
      </c>
      <c r="D2561" t="str">
        <v>yes</v>
      </c>
      <c r="E2561" t="str">
        <v>Membership increase / full-time missionaries</v>
      </c>
    </row>
    <row r="2562">
      <c r="A2562">
        <v>1935</v>
      </c>
      <c r="B2562" t="str">
        <v>stakes</v>
      </c>
      <c r="C2562" t="str">
        <v>% ∆ Stakes</v>
      </c>
      <c r="D2562" t="str">
        <v>yes</v>
      </c>
      <c r="E2562" t="str">
        <v>(Stakes - prior-year stakes) / prior-year stakes</v>
      </c>
    </row>
    <row r="2563">
      <c r="A2563">
        <v>1935</v>
      </c>
      <c r="B2563" t="str">
        <v>districts_branches_prior_to_1980</v>
      </c>
      <c r="C2563" t="str">
        <v>% ∆ Districts (Branches prior to 1980)</v>
      </c>
      <c r="D2563" t="str">
        <v>yes</v>
      </c>
      <c r="E2563" t="str">
        <v>(Districts - prior-year districts) / prior-year districts</v>
      </c>
    </row>
    <row r="2564">
      <c r="A2564">
        <v>1935</v>
      </c>
      <c r="B2564" t="str">
        <v>members_stake_district</v>
      </c>
      <c r="C2564" t="str">
        <v>% ∆ Members / Stake &amp; District</v>
      </c>
      <c r="D2564" t="str">
        <v>yes</v>
      </c>
      <c r="E2564" t="str">
        <v>Year-over-year change in members per stake or district</v>
      </c>
    </row>
    <row r="2565">
      <c r="A2565">
        <v>1935</v>
      </c>
      <c r="B2565" t="str">
        <v>members_stake_district_bd</v>
      </c>
      <c r="C2565" t="str">
        <v>Members / Stake &amp; District</v>
      </c>
      <c r="D2565" t="str">
        <v>yes</v>
      </c>
      <c r="E2565" t="str">
        <v>Official membership / (stakes + districts)</v>
      </c>
    </row>
    <row r="2566">
      <c r="A2566">
        <v>1935</v>
      </c>
      <c r="B2566" t="str">
        <v>wards_branches</v>
      </c>
      <c r="C2566" t="str">
        <v>% ∆ Wards + Branches</v>
      </c>
      <c r="D2566" t="str">
        <v>yes</v>
      </c>
      <c r="E2566" t="str">
        <v>(Wards and branches - prior-year wards and branches) / prior-year wards and branches</v>
      </c>
    </row>
    <row r="2567">
      <c r="A2567">
        <v>1935</v>
      </c>
      <c r="B2567" t="str">
        <v>ward_branch_stake</v>
      </c>
      <c r="C2567" t="str">
        <v>Ward &amp; Branch / Stake</v>
      </c>
      <c r="D2567" t="str">
        <v>yes</v>
      </c>
      <c r="E2567" t="str">
        <v>Wards and branches / stakes</v>
      </c>
    </row>
    <row r="2568">
      <c r="A2568">
        <v>1935</v>
      </c>
      <c r="B2568" t="str">
        <v>wards_branches_stake_lost_since_1973</v>
      </c>
      <c r="C2568" t="str">
        <v>Wards + Branches / Stake lost since 1973</v>
      </c>
      <c r="D2568" t="str">
        <v>no</v>
      </c>
      <c r="E2568" t="str">
        <v>(1973 wards and branches / stakes) - (current wards and branches / stakes)</v>
      </c>
    </row>
    <row r="2569">
      <c r="A2569">
        <v>1935</v>
      </c>
      <c r="B2569" t="str">
        <v>members_ward_branch</v>
      </c>
      <c r="C2569" t="str">
        <v>Members / Ward &amp; Branch</v>
      </c>
      <c r="D2569" t="str">
        <v>yes</v>
      </c>
      <c r="E2569" t="str">
        <v>Official membership / wards and branches</v>
      </c>
    </row>
    <row r="2570">
      <c r="A2570">
        <v>1935</v>
      </c>
      <c r="B2570" t="str">
        <v>ward_branch_rolls_since_1980</v>
      </c>
      <c r="C2570" t="str">
        <v>Ward &amp; Branch Rolls ∆ since 1980</v>
      </c>
      <c r="D2570" t="str">
        <v>no</v>
      </c>
      <c r="E2570" t="str">
        <v>(Current members per ward and branch) - (1980 members per ward and branch)</v>
      </c>
    </row>
    <row r="2571">
      <c r="A2571">
        <v>1936</v>
      </c>
      <c r="B2571" t="str">
        <v>official_net_growth</v>
      </c>
      <c r="C2571" t="str">
        <v>Official Net Growth</v>
      </c>
      <c r="D2571" t="str">
        <v>yes</v>
      </c>
      <c r="E2571" t="str">
        <v>Official membership - prior-year official membership</v>
      </c>
    </row>
    <row r="2572">
      <c r="A2572">
        <v>1936</v>
      </c>
      <c r="B2572" t="str">
        <v>official_growth_rate</v>
      </c>
      <c r="C2572" t="str">
        <v>Official Growth Rate</v>
      </c>
      <c r="D2572" t="str">
        <v>yes</v>
      </c>
      <c r="E2572" t="str">
        <v>Official net growth / prior-year official membership</v>
      </c>
    </row>
    <row r="2573">
      <c r="A2573">
        <v>1936</v>
      </c>
      <c r="B2573" t="str">
        <v>yoy_net_growth</v>
      </c>
      <c r="C2573" t="str">
        <v>YoY % ∆ Net Growth</v>
      </c>
      <c r="D2573" t="str">
        <v>yes</v>
      </c>
      <c r="E2573" t="str">
        <v>(Official net growth - prior-year net growth) / prior-year net growth</v>
      </c>
    </row>
    <row r="2574">
      <c r="A2574">
        <v>1936</v>
      </c>
      <c r="B2574" t="str">
        <v>cor_baptisms</v>
      </c>
      <c r="C2574" t="str">
        <v>CoR Baptisms</v>
      </c>
      <c r="D2574" t="str">
        <v>yes</v>
      </c>
      <c r="E2574" t="str">
        <v>Children of record from 8 years prior * current CoR baptism rate</v>
      </c>
    </row>
    <row r="2575">
      <c r="A2575">
        <v>1936</v>
      </c>
      <c r="B2575" t="str">
        <v>yoy_cor</v>
      </c>
      <c r="C2575" t="str">
        <v>YoY % ∆ CoR</v>
      </c>
      <c r="D2575" t="str">
        <v>yes</v>
      </c>
      <c r="E2575" t="str">
        <v>(Children of record - prior-year children of record) / prior-year children of record</v>
      </c>
    </row>
    <row r="2576">
      <c r="A2576">
        <v>1936</v>
      </c>
      <c r="B2576" t="str">
        <v>cor_baptisms_as_of_net_growth</v>
      </c>
      <c r="C2576" t="str">
        <v>∆ CoR Baptisms as % of Net Growth</v>
      </c>
      <c r="D2576" t="str">
        <v>yes</v>
      </c>
      <c r="E2576" t="str">
        <v>Children-of-record baptisms / official net growth</v>
      </c>
    </row>
    <row r="2577">
      <c r="A2577">
        <v>1936</v>
      </c>
      <c r="B2577" t="str">
        <v>children_of_record_8_yrs_prior_baptized</v>
      </c>
      <c r="C2577" t="str">
        <v>% children of record, 8 yrs prior, baptized</v>
      </c>
      <c r="D2577" t="str">
        <v>yes</v>
      </c>
      <c r="E2577" t="str">
        <v>Prior-year CoR baptism rate - 0.0002</v>
      </c>
    </row>
    <row r="2578">
      <c r="A2578">
        <v>1936</v>
      </c>
      <c r="B2578" t="str">
        <v>percent_cor_from_8_years_prior_lost</v>
      </c>
      <c r="C2578" t="str">
        <v>Percent CoR from 8 years prior lost</v>
      </c>
      <c r="D2578" t="str">
        <v>yes</v>
      </c>
      <c r="E2578" t="str">
        <v>(CoR 8 years prior - CoR baptisms) / CoR 8 years prior</v>
      </c>
    </row>
    <row r="2579">
      <c r="A2579">
        <v>1936</v>
      </c>
      <c r="B2579" t="str">
        <v>yoy_converts</v>
      </c>
      <c r="C2579" t="str">
        <v>YoY % ∆ Converts</v>
      </c>
      <c r="D2579" t="str">
        <v>yes</v>
      </c>
      <c r="E2579" t="str">
        <v>(Converts - prior-year converts) / prior-year converts</v>
      </c>
    </row>
    <row r="2580">
      <c r="A2580">
        <v>1936</v>
      </c>
      <c r="B2580" t="str">
        <v>membership_increase</v>
      </c>
      <c r="C2580" t="str">
        <v>Membership Increase</v>
      </c>
      <c r="D2580" t="str">
        <v>yes</v>
      </c>
      <c r="E2580" t="str">
        <v>Converts + children-of-record baptisms</v>
      </c>
    </row>
    <row r="2581">
      <c r="A2581">
        <v>1936</v>
      </c>
      <c r="B2581" t="str">
        <v>attrition</v>
      </c>
      <c r="C2581" t="str">
        <v>% ∆ Attrition</v>
      </c>
      <c r="D2581" t="str">
        <v>no</v>
      </c>
      <c r="E2581" t="str">
        <v>(Current attrition - prior-year attrition) / prior-year attrition</v>
      </c>
    </row>
    <row r="2582">
      <c r="A2582">
        <v>1936</v>
      </c>
      <c r="B2582" t="str">
        <v>member_attrition_officially_accounted_for_death_resignation_unbaptized_8yo</v>
      </c>
      <c r="C2582" t="str">
        <v>Member Attrition Officially Accounted For (Death, Resignation, Unbaptized-8yo)</v>
      </c>
      <c r="D2582" t="str">
        <v>yes</v>
      </c>
      <c r="E2582" t="str">
        <v>Membership increase - official net growth</v>
      </c>
    </row>
    <row r="2583">
      <c r="A2583">
        <v>1936</v>
      </c>
      <c r="B2583" t="str">
        <v>missionaries</v>
      </c>
      <c r="C2583" t="str">
        <v>% ∆ Missionaries</v>
      </c>
      <c r="D2583" t="str">
        <v>yes</v>
      </c>
      <c r="E2583" t="str">
        <v>(Full-time missionaries - prior-year full-time missionaries) / prior-year full-time missionaries</v>
      </c>
    </row>
    <row r="2584">
      <c r="A2584">
        <v>1936</v>
      </c>
      <c r="B2584" t="str">
        <v>of_church_on_mission</v>
      </c>
      <c r="C2584" t="str">
        <v>% of Church on Mission</v>
      </c>
      <c r="D2584" t="str">
        <v>yes</v>
      </c>
      <c r="E2584" t="str">
        <v>Full-time missionaries / official membership</v>
      </c>
    </row>
    <row r="2585">
      <c r="A2585">
        <v>1936</v>
      </c>
      <c r="B2585" t="str">
        <v>conv_missionary</v>
      </c>
      <c r="C2585" t="str">
        <v>% ∆ Conv / Missionary</v>
      </c>
      <c r="D2585" t="str">
        <v>yes</v>
      </c>
      <c r="E2585" t="str">
        <v>(Conv / Missionary - prior-year Conv / Missionary) / prior-year Conv / Missionary</v>
      </c>
    </row>
    <row r="2586">
      <c r="A2586">
        <v>1936</v>
      </c>
      <c r="B2586" t="str">
        <v>conv_missionary_ai</v>
      </c>
      <c r="C2586" t="str">
        <v>Conv / Missionary</v>
      </c>
      <c r="D2586" t="str">
        <v>yes</v>
      </c>
      <c r="E2586" t="str">
        <v>Converts / full-time missionaries</v>
      </c>
    </row>
    <row r="2587">
      <c r="A2587">
        <v>1936</v>
      </c>
      <c r="B2587" t="str">
        <v>net_membership_growth_missionary</v>
      </c>
      <c r="C2587" t="str">
        <v>Net Membership Growth / Missionary</v>
      </c>
      <c r="D2587" t="str">
        <v>yes</v>
      </c>
      <c r="E2587" t="str">
        <v>Official net growth / full-time missionaries</v>
      </c>
    </row>
    <row r="2588">
      <c r="A2588">
        <v>1936</v>
      </c>
      <c r="B2588" t="str">
        <v>gross_membership_increase_missionary</v>
      </c>
      <c r="C2588" t="str">
        <v>Gross Membership Increase / Missionary</v>
      </c>
      <c r="D2588" t="str">
        <v>yes</v>
      </c>
      <c r="E2588" t="str">
        <v>Membership increase / full-time missionaries</v>
      </c>
    </row>
    <row r="2589">
      <c r="A2589">
        <v>1936</v>
      </c>
      <c r="B2589" t="str">
        <v>stakes</v>
      </c>
      <c r="C2589" t="str">
        <v>% ∆ Stakes</v>
      </c>
      <c r="D2589" t="str">
        <v>yes</v>
      </c>
      <c r="E2589" t="str">
        <v>(Stakes - prior-year stakes) / prior-year stakes</v>
      </c>
    </row>
    <row r="2590">
      <c r="A2590">
        <v>1936</v>
      </c>
      <c r="B2590" t="str">
        <v>districts_branches_prior_to_1980</v>
      </c>
      <c r="C2590" t="str">
        <v>% ∆ Districts (Branches prior to 1980)</v>
      </c>
      <c r="D2590" t="str">
        <v>yes</v>
      </c>
      <c r="E2590" t="str">
        <v>(Districts - prior-year districts) / prior-year districts</v>
      </c>
    </row>
    <row r="2591">
      <c r="A2591">
        <v>1936</v>
      </c>
      <c r="B2591" t="str">
        <v>members_stake_district</v>
      </c>
      <c r="C2591" t="str">
        <v>% ∆ Members / Stake &amp; District</v>
      </c>
      <c r="D2591" t="str">
        <v>yes</v>
      </c>
      <c r="E2591" t="str">
        <v>Year-over-year change in members per stake or district</v>
      </c>
    </row>
    <row r="2592">
      <c r="A2592">
        <v>1936</v>
      </c>
      <c r="B2592" t="str">
        <v>members_stake_district_bd</v>
      </c>
      <c r="C2592" t="str">
        <v>Members / Stake &amp; District</v>
      </c>
      <c r="D2592" t="str">
        <v>yes</v>
      </c>
      <c r="E2592" t="str">
        <v>Official membership / (stakes + districts)</v>
      </c>
    </row>
    <row r="2593">
      <c r="A2593">
        <v>1936</v>
      </c>
      <c r="B2593" t="str">
        <v>wards_branches</v>
      </c>
      <c r="C2593" t="str">
        <v>% ∆ Wards + Branches</v>
      </c>
      <c r="D2593" t="str">
        <v>yes</v>
      </c>
      <c r="E2593" t="str">
        <v>(Wards and branches - prior-year wards and branches) / prior-year wards and branches</v>
      </c>
    </row>
    <row r="2594">
      <c r="A2594">
        <v>1936</v>
      </c>
      <c r="B2594" t="str">
        <v>ward_branch_stake</v>
      </c>
      <c r="C2594" t="str">
        <v>Ward &amp; Branch / Stake</v>
      </c>
      <c r="D2594" t="str">
        <v>yes</v>
      </c>
      <c r="E2594" t="str">
        <v>Wards and branches / stakes</v>
      </c>
    </row>
    <row r="2595">
      <c r="A2595">
        <v>1936</v>
      </c>
      <c r="B2595" t="str">
        <v>wards_branches_stake_lost_since_1973</v>
      </c>
      <c r="C2595" t="str">
        <v>Wards + Branches / Stake lost since 1973</v>
      </c>
      <c r="D2595" t="str">
        <v>no</v>
      </c>
      <c r="E2595" t="str">
        <v>(1973 wards and branches / stakes) - (current wards and branches / stakes)</v>
      </c>
    </row>
    <row r="2596">
      <c r="A2596">
        <v>1936</v>
      </c>
      <c r="B2596" t="str">
        <v>members_ward_branch</v>
      </c>
      <c r="C2596" t="str">
        <v>Members / Ward &amp; Branch</v>
      </c>
      <c r="D2596" t="str">
        <v>yes</v>
      </c>
      <c r="E2596" t="str">
        <v>Official membership / wards and branches</v>
      </c>
    </row>
    <row r="2597">
      <c r="A2597">
        <v>1936</v>
      </c>
      <c r="B2597" t="str">
        <v>ward_branch_rolls_since_1980</v>
      </c>
      <c r="C2597" t="str">
        <v>Ward &amp; Branch Rolls ∆ since 1980</v>
      </c>
      <c r="D2597" t="str">
        <v>no</v>
      </c>
      <c r="E2597" t="str">
        <v>(Current members per ward and branch) - (1980 members per ward and branch)</v>
      </c>
    </row>
    <row r="2598">
      <c r="A2598">
        <v>1937</v>
      </c>
      <c r="B2598" t="str">
        <v>official_net_growth</v>
      </c>
      <c r="C2598" t="str">
        <v>Official Net Growth</v>
      </c>
      <c r="D2598" t="str">
        <v>yes</v>
      </c>
      <c r="E2598" t="str">
        <v>Official membership - prior-year official membership</v>
      </c>
    </row>
    <row r="2599">
      <c r="A2599">
        <v>1937</v>
      </c>
      <c r="B2599" t="str">
        <v>official_growth_rate</v>
      </c>
      <c r="C2599" t="str">
        <v>Official Growth Rate</v>
      </c>
      <c r="D2599" t="str">
        <v>yes</v>
      </c>
      <c r="E2599" t="str">
        <v>Official net growth / prior-year official membership</v>
      </c>
    </row>
    <row r="2600">
      <c r="A2600">
        <v>1937</v>
      </c>
      <c r="B2600" t="str">
        <v>yoy_net_growth</v>
      </c>
      <c r="C2600" t="str">
        <v>YoY % ∆ Net Growth</v>
      </c>
      <c r="D2600" t="str">
        <v>yes</v>
      </c>
      <c r="E2600" t="str">
        <v>(Official net growth - prior-year net growth) / prior-year net growth</v>
      </c>
    </row>
    <row r="2601">
      <c r="A2601">
        <v>1937</v>
      </c>
      <c r="B2601" t="str">
        <v>cor_baptisms</v>
      </c>
      <c r="C2601" t="str">
        <v>CoR Baptisms</v>
      </c>
      <c r="D2601" t="str">
        <v>yes</v>
      </c>
      <c r="E2601" t="str">
        <v>Children of record from 8 years prior * current CoR baptism rate</v>
      </c>
    </row>
    <row r="2602">
      <c r="A2602">
        <v>1937</v>
      </c>
      <c r="B2602" t="str">
        <v>yoy_cor</v>
      </c>
      <c r="C2602" t="str">
        <v>YoY % ∆ CoR</v>
      </c>
      <c r="D2602" t="str">
        <v>yes</v>
      </c>
      <c r="E2602" t="str">
        <v>(Children of record - prior-year children of record) / prior-year children of record</v>
      </c>
    </row>
    <row r="2603">
      <c r="A2603">
        <v>1937</v>
      </c>
      <c r="B2603" t="str">
        <v>cor_baptisms_as_of_net_growth</v>
      </c>
      <c r="C2603" t="str">
        <v>∆ CoR Baptisms as % of Net Growth</v>
      </c>
      <c r="D2603" t="str">
        <v>yes</v>
      </c>
      <c r="E2603" t="str">
        <v>Children-of-record baptisms / official net growth</v>
      </c>
    </row>
    <row r="2604">
      <c r="A2604">
        <v>1937</v>
      </c>
      <c r="B2604" t="str">
        <v>children_of_record_8_yrs_prior_baptized</v>
      </c>
      <c r="C2604" t="str">
        <v>% children of record, 8 yrs prior, baptized</v>
      </c>
      <c r="D2604" t="str">
        <v>yes</v>
      </c>
      <c r="E2604" t="str">
        <v>Prior-year CoR baptism rate - 0.0002</v>
      </c>
    </row>
    <row r="2605">
      <c r="A2605">
        <v>1937</v>
      </c>
      <c r="B2605" t="str">
        <v>percent_cor_from_8_years_prior_lost</v>
      </c>
      <c r="C2605" t="str">
        <v>Percent CoR from 8 years prior lost</v>
      </c>
      <c r="D2605" t="str">
        <v>yes</v>
      </c>
      <c r="E2605" t="str">
        <v>(CoR 8 years prior - CoR baptisms) / CoR 8 years prior</v>
      </c>
    </row>
    <row r="2606">
      <c r="A2606">
        <v>1937</v>
      </c>
      <c r="B2606" t="str">
        <v>yoy_converts</v>
      </c>
      <c r="C2606" t="str">
        <v>YoY % ∆ Converts</v>
      </c>
      <c r="D2606" t="str">
        <v>yes</v>
      </c>
      <c r="E2606" t="str">
        <v>(Converts - prior-year converts) / prior-year converts</v>
      </c>
    </row>
    <row r="2607">
      <c r="A2607">
        <v>1937</v>
      </c>
      <c r="B2607" t="str">
        <v>membership_increase</v>
      </c>
      <c r="C2607" t="str">
        <v>Membership Increase</v>
      </c>
      <c r="D2607" t="str">
        <v>yes</v>
      </c>
      <c r="E2607" t="str">
        <v>Converts + children-of-record baptisms</v>
      </c>
    </row>
    <row r="2608">
      <c r="A2608">
        <v>1937</v>
      </c>
      <c r="B2608" t="str">
        <v>attrition</v>
      </c>
      <c r="C2608" t="str">
        <v>% ∆ Attrition</v>
      </c>
      <c r="D2608" t="str">
        <v>no</v>
      </c>
      <c r="E2608" t="str">
        <v>(Current attrition - prior-year attrition) / prior-year attrition</v>
      </c>
    </row>
    <row r="2609">
      <c r="A2609">
        <v>1937</v>
      </c>
      <c r="B2609" t="str">
        <v>member_attrition_officially_accounted_for_death_resignation_unbaptized_8yo</v>
      </c>
      <c r="C2609" t="str">
        <v>Member Attrition Officially Accounted For (Death, Resignation, Unbaptized-8yo)</v>
      </c>
      <c r="D2609" t="str">
        <v>yes</v>
      </c>
      <c r="E2609" t="str">
        <v>Membership increase - official net growth</v>
      </c>
    </row>
    <row r="2610">
      <c r="A2610">
        <v>1937</v>
      </c>
      <c r="B2610" t="str">
        <v>missionaries</v>
      </c>
      <c r="C2610" t="str">
        <v>% ∆ Missionaries</v>
      </c>
      <c r="D2610" t="str">
        <v>yes</v>
      </c>
      <c r="E2610" t="str">
        <v>(Full-time missionaries - prior-year full-time missionaries) / prior-year full-time missionaries</v>
      </c>
    </row>
    <row r="2611">
      <c r="A2611">
        <v>1937</v>
      </c>
      <c r="B2611" t="str">
        <v>of_church_on_mission</v>
      </c>
      <c r="C2611" t="str">
        <v>% of Church on Mission</v>
      </c>
      <c r="D2611" t="str">
        <v>yes</v>
      </c>
      <c r="E2611" t="str">
        <v>Full-time missionaries / official membership</v>
      </c>
    </row>
    <row r="2612">
      <c r="A2612">
        <v>1937</v>
      </c>
      <c r="B2612" t="str">
        <v>conv_missionary</v>
      </c>
      <c r="C2612" t="str">
        <v>% ∆ Conv / Missionary</v>
      </c>
      <c r="D2612" t="str">
        <v>yes</v>
      </c>
      <c r="E2612" t="str">
        <v>(Conv / Missionary - prior-year Conv / Missionary) / prior-year Conv / Missionary</v>
      </c>
    </row>
    <row r="2613">
      <c r="A2613">
        <v>1937</v>
      </c>
      <c r="B2613" t="str">
        <v>conv_missionary_ai</v>
      </c>
      <c r="C2613" t="str">
        <v>Conv / Missionary</v>
      </c>
      <c r="D2613" t="str">
        <v>yes</v>
      </c>
      <c r="E2613" t="str">
        <v>Converts / full-time missionaries</v>
      </c>
    </row>
    <row r="2614">
      <c r="A2614">
        <v>1937</v>
      </c>
      <c r="B2614" t="str">
        <v>net_membership_growth_missionary</v>
      </c>
      <c r="C2614" t="str">
        <v>Net Membership Growth / Missionary</v>
      </c>
      <c r="D2614" t="str">
        <v>yes</v>
      </c>
      <c r="E2614" t="str">
        <v>Official net growth / full-time missionaries</v>
      </c>
    </row>
    <row r="2615">
      <c r="A2615">
        <v>1937</v>
      </c>
      <c r="B2615" t="str">
        <v>gross_membership_increase_missionary</v>
      </c>
      <c r="C2615" t="str">
        <v>Gross Membership Increase / Missionary</v>
      </c>
      <c r="D2615" t="str">
        <v>yes</v>
      </c>
      <c r="E2615" t="str">
        <v>Membership increase / full-time missionaries</v>
      </c>
    </row>
    <row r="2616">
      <c r="A2616">
        <v>1937</v>
      </c>
      <c r="B2616" t="str">
        <v>stakes</v>
      </c>
      <c r="C2616" t="str">
        <v>% ∆ Stakes</v>
      </c>
      <c r="D2616" t="str">
        <v>yes</v>
      </c>
      <c r="E2616" t="str">
        <v>(Stakes - prior-year stakes) / prior-year stakes</v>
      </c>
    </row>
    <row r="2617">
      <c r="A2617">
        <v>1937</v>
      </c>
      <c r="B2617" t="str">
        <v>districts_branches_prior_to_1980</v>
      </c>
      <c r="C2617" t="str">
        <v>% ∆ Districts (Branches prior to 1980)</v>
      </c>
      <c r="D2617" t="str">
        <v>yes</v>
      </c>
      <c r="E2617" t="str">
        <v>(Districts - prior-year districts) / prior-year districts</v>
      </c>
    </row>
    <row r="2618">
      <c r="A2618">
        <v>1937</v>
      </c>
      <c r="B2618" t="str">
        <v>members_stake_district</v>
      </c>
      <c r="C2618" t="str">
        <v>% ∆ Members / Stake &amp; District</v>
      </c>
      <c r="D2618" t="str">
        <v>yes</v>
      </c>
      <c r="E2618" t="str">
        <v>Year-over-year change in members per stake or district</v>
      </c>
    </row>
    <row r="2619">
      <c r="A2619">
        <v>1937</v>
      </c>
      <c r="B2619" t="str">
        <v>members_stake_district_bd</v>
      </c>
      <c r="C2619" t="str">
        <v>Members / Stake &amp; District</v>
      </c>
      <c r="D2619" t="str">
        <v>yes</v>
      </c>
      <c r="E2619" t="str">
        <v>Official membership / (stakes + districts)</v>
      </c>
    </row>
    <row r="2620">
      <c r="A2620">
        <v>1937</v>
      </c>
      <c r="B2620" t="str">
        <v>wards_branches</v>
      </c>
      <c r="C2620" t="str">
        <v>% ∆ Wards + Branches</v>
      </c>
      <c r="D2620" t="str">
        <v>yes</v>
      </c>
      <c r="E2620" t="str">
        <v>(Wards and branches - prior-year wards and branches) / prior-year wards and branches</v>
      </c>
    </row>
    <row r="2621">
      <c r="A2621">
        <v>1937</v>
      </c>
      <c r="B2621" t="str">
        <v>ward_branch_stake</v>
      </c>
      <c r="C2621" t="str">
        <v>Ward &amp; Branch / Stake</v>
      </c>
      <c r="D2621" t="str">
        <v>yes</v>
      </c>
      <c r="E2621" t="str">
        <v>Wards and branches / stakes</v>
      </c>
    </row>
    <row r="2622">
      <c r="A2622">
        <v>1937</v>
      </c>
      <c r="B2622" t="str">
        <v>wards_branches_stake_lost_since_1973</v>
      </c>
      <c r="C2622" t="str">
        <v>Wards + Branches / Stake lost since 1973</v>
      </c>
      <c r="D2622" t="str">
        <v>no</v>
      </c>
      <c r="E2622" t="str">
        <v>(1973 wards and branches / stakes) - (current wards and branches / stakes)</v>
      </c>
    </row>
    <row r="2623">
      <c r="A2623">
        <v>1937</v>
      </c>
      <c r="B2623" t="str">
        <v>members_ward_branch</v>
      </c>
      <c r="C2623" t="str">
        <v>Members / Ward &amp; Branch</v>
      </c>
      <c r="D2623" t="str">
        <v>yes</v>
      </c>
      <c r="E2623" t="str">
        <v>Official membership / wards and branches</v>
      </c>
    </row>
    <row r="2624">
      <c r="A2624">
        <v>1937</v>
      </c>
      <c r="B2624" t="str">
        <v>ward_branch_rolls_since_1980</v>
      </c>
      <c r="C2624" t="str">
        <v>Ward &amp; Branch Rolls ∆ since 1980</v>
      </c>
      <c r="D2624" t="str">
        <v>no</v>
      </c>
      <c r="E2624" t="str">
        <v>(Current members per ward and branch) - (1980 members per ward and branch)</v>
      </c>
    </row>
    <row r="2625">
      <c r="A2625">
        <v>1938</v>
      </c>
      <c r="B2625" t="str">
        <v>official_net_growth</v>
      </c>
      <c r="C2625" t="str">
        <v>Official Net Growth</v>
      </c>
      <c r="D2625" t="str">
        <v>yes</v>
      </c>
      <c r="E2625" t="str">
        <v>Official membership - prior-year official membership</v>
      </c>
    </row>
    <row r="2626">
      <c r="A2626">
        <v>1938</v>
      </c>
      <c r="B2626" t="str">
        <v>official_growth_rate</v>
      </c>
      <c r="C2626" t="str">
        <v>Official Growth Rate</v>
      </c>
      <c r="D2626" t="str">
        <v>yes</v>
      </c>
      <c r="E2626" t="str">
        <v>Official net growth / prior-year official membership</v>
      </c>
    </row>
    <row r="2627">
      <c r="A2627">
        <v>1938</v>
      </c>
      <c r="B2627" t="str">
        <v>yoy_net_growth</v>
      </c>
      <c r="C2627" t="str">
        <v>YoY % ∆ Net Growth</v>
      </c>
      <c r="D2627" t="str">
        <v>yes</v>
      </c>
      <c r="E2627" t="str">
        <v>(Official net growth - prior-year net growth) / prior-year net growth</v>
      </c>
    </row>
    <row r="2628">
      <c r="A2628">
        <v>1938</v>
      </c>
      <c r="B2628" t="str">
        <v>cor_baptisms</v>
      </c>
      <c r="C2628" t="str">
        <v>CoR Baptisms</v>
      </c>
      <c r="D2628" t="str">
        <v>yes</v>
      </c>
      <c r="E2628" t="str">
        <v>Children of record from 8 years prior * current CoR baptism rate</v>
      </c>
    </row>
    <row r="2629">
      <c r="A2629">
        <v>1938</v>
      </c>
      <c r="B2629" t="str">
        <v>yoy_cor</v>
      </c>
      <c r="C2629" t="str">
        <v>YoY % ∆ CoR</v>
      </c>
      <c r="D2629" t="str">
        <v>yes</v>
      </c>
      <c r="E2629" t="str">
        <v>(Children of record - prior-year children of record) / prior-year children of record</v>
      </c>
    </row>
    <row r="2630">
      <c r="A2630">
        <v>1938</v>
      </c>
      <c r="B2630" t="str">
        <v>cor_baptisms_as_of_net_growth</v>
      </c>
      <c r="C2630" t="str">
        <v>∆ CoR Baptisms as % of Net Growth</v>
      </c>
      <c r="D2630" t="str">
        <v>yes</v>
      </c>
      <c r="E2630" t="str">
        <v>Children-of-record baptisms / official net growth</v>
      </c>
    </row>
    <row r="2631">
      <c r="A2631">
        <v>1938</v>
      </c>
      <c r="B2631" t="str">
        <v>children_of_record_8_yrs_prior_baptized</v>
      </c>
      <c r="C2631" t="str">
        <v>% children of record, 8 yrs prior, baptized</v>
      </c>
      <c r="D2631" t="str">
        <v>yes</v>
      </c>
      <c r="E2631" t="str">
        <v>Prior-year CoR baptism rate - 0.0002</v>
      </c>
    </row>
    <row r="2632">
      <c r="A2632">
        <v>1938</v>
      </c>
      <c r="B2632" t="str">
        <v>percent_cor_from_8_years_prior_lost</v>
      </c>
      <c r="C2632" t="str">
        <v>Percent CoR from 8 years prior lost</v>
      </c>
      <c r="D2632" t="str">
        <v>yes</v>
      </c>
      <c r="E2632" t="str">
        <v>(CoR 8 years prior - CoR baptisms) / CoR 8 years prior</v>
      </c>
    </row>
    <row r="2633">
      <c r="A2633">
        <v>1938</v>
      </c>
      <c r="B2633" t="str">
        <v>yoy_converts</v>
      </c>
      <c r="C2633" t="str">
        <v>YoY % ∆ Converts</v>
      </c>
      <c r="D2633" t="str">
        <v>yes</v>
      </c>
      <c r="E2633" t="str">
        <v>(Converts - prior-year converts) / prior-year converts</v>
      </c>
    </row>
    <row r="2634">
      <c r="A2634">
        <v>1938</v>
      </c>
      <c r="B2634" t="str">
        <v>membership_increase</v>
      </c>
      <c r="C2634" t="str">
        <v>Membership Increase</v>
      </c>
      <c r="D2634" t="str">
        <v>yes</v>
      </c>
      <c r="E2634" t="str">
        <v>Converts + children-of-record baptisms</v>
      </c>
    </row>
    <row r="2635">
      <c r="A2635">
        <v>1938</v>
      </c>
      <c r="B2635" t="str">
        <v>attrition</v>
      </c>
      <c r="C2635" t="str">
        <v>% ∆ Attrition</v>
      </c>
      <c r="D2635" t="str">
        <v>no</v>
      </c>
      <c r="E2635" t="str">
        <v>(Current attrition - prior-year attrition) / prior-year attrition</v>
      </c>
    </row>
    <row r="2636">
      <c r="A2636">
        <v>1938</v>
      </c>
      <c r="B2636" t="str">
        <v>member_attrition_officially_accounted_for_death_resignation_unbaptized_8yo</v>
      </c>
      <c r="C2636" t="str">
        <v>Member Attrition Officially Accounted For (Death, Resignation, Unbaptized-8yo)</v>
      </c>
      <c r="D2636" t="str">
        <v>yes</v>
      </c>
      <c r="E2636" t="str">
        <v>Membership increase - official net growth</v>
      </c>
    </row>
    <row r="2637">
      <c r="A2637">
        <v>1938</v>
      </c>
      <c r="B2637" t="str">
        <v>missionaries</v>
      </c>
      <c r="C2637" t="str">
        <v>% ∆ Missionaries</v>
      </c>
      <c r="D2637" t="str">
        <v>yes</v>
      </c>
      <c r="E2637" t="str">
        <v>(Full-time missionaries - prior-year full-time missionaries) / prior-year full-time missionaries</v>
      </c>
    </row>
    <row r="2638">
      <c r="A2638">
        <v>1938</v>
      </c>
      <c r="B2638" t="str">
        <v>of_church_on_mission</v>
      </c>
      <c r="C2638" t="str">
        <v>% of Church on Mission</v>
      </c>
      <c r="D2638" t="str">
        <v>yes</v>
      </c>
      <c r="E2638" t="str">
        <v>Full-time missionaries / official membership</v>
      </c>
    </row>
    <row r="2639">
      <c r="A2639">
        <v>1938</v>
      </c>
      <c r="B2639" t="str">
        <v>conv_missionary</v>
      </c>
      <c r="C2639" t="str">
        <v>% ∆ Conv / Missionary</v>
      </c>
      <c r="D2639" t="str">
        <v>yes</v>
      </c>
      <c r="E2639" t="str">
        <v>(Conv / Missionary - prior-year Conv / Missionary) / prior-year Conv / Missionary</v>
      </c>
    </row>
    <row r="2640">
      <c r="A2640">
        <v>1938</v>
      </c>
      <c r="B2640" t="str">
        <v>conv_missionary_ai</v>
      </c>
      <c r="C2640" t="str">
        <v>Conv / Missionary</v>
      </c>
      <c r="D2640" t="str">
        <v>yes</v>
      </c>
      <c r="E2640" t="str">
        <v>Converts / full-time missionaries</v>
      </c>
    </row>
    <row r="2641">
      <c r="A2641">
        <v>1938</v>
      </c>
      <c r="B2641" t="str">
        <v>net_membership_growth_missionary</v>
      </c>
      <c r="C2641" t="str">
        <v>Net Membership Growth / Missionary</v>
      </c>
      <c r="D2641" t="str">
        <v>yes</v>
      </c>
      <c r="E2641" t="str">
        <v>Official net growth / full-time missionaries</v>
      </c>
    </row>
    <row r="2642">
      <c r="A2642">
        <v>1938</v>
      </c>
      <c r="B2642" t="str">
        <v>gross_membership_increase_missionary</v>
      </c>
      <c r="C2642" t="str">
        <v>Gross Membership Increase / Missionary</v>
      </c>
      <c r="D2642" t="str">
        <v>yes</v>
      </c>
      <c r="E2642" t="str">
        <v>Membership increase / full-time missionaries</v>
      </c>
    </row>
    <row r="2643">
      <c r="A2643">
        <v>1938</v>
      </c>
      <c r="B2643" t="str">
        <v>stakes</v>
      </c>
      <c r="C2643" t="str">
        <v>% ∆ Stakes</v>
      </c>
      <c r="D2643" t="str">
        <v>yes</v>
      </c>
      <c r="E2643" t="str">
        <v>(Stakes - prior-year stakes) / prior-year stakes</v>
      </c>
    </row>
    <row r="2644">
      <c r="A2644">
        <v>1938</v>
      </c>
      <c r="B2644" t="str">
        <v>districts_branches_prior_to_1980</v>
      </c>
      <c r="C2644" t="str">
        <v>% ∆ Districts (Branches prior to 1980)</v>
      </c>
      <c r="D2644" t="str">
        <v>yes</v>
      </c>
      <c r="E2644" t="str">
        <v>(Districts - prior-year districts) / prior-year districts</v>
      </c>
    </row>
    <row r="2645">
      <c r="A2645">
        <v>1938</v>
      </c>
      <c r="B2645" t="str">
        <v>members_stake_district</v>
      </c>
      <c r="C2645" t="str">
        <v>% ∆ Members / Stake &amp; District</v>
      </c>
      <c r="D2645" t="str">
        <v>yes</v>
      </c>
      <c r="E2645" t="str">
        <v>Year-over-year change in members per stake or district</v>
      </c>
    </row>
    <row r="2646">
      <c r="A2646">
        <v>1938</v>
      </c>
      <c r="B2646" t="str">
        <v>members_stake_district_bd</v>
      </c>
      <c r="C2646" t="str">
        <v>Members / Stake &amp; District</v>
      </c>
      <c r="D2646" t="str">
        <v>yes</v>
      </c>
      <c r="E2646" t="str">
        <v>Official membership / (stakes + districts)</v>
      </c>
    </row>
    <row r="2647">
      <c r="A2647">
        <v>1938</v>
      </c>
      <c r="B2647" t="str">
        <v>wards_branches</v>
      </c>
      <c r="C2647" t="str">
        <v>% ∆ Wards + Branches</v>
      </c>
      <c r="D2647" t="str">
        <v>yes</v>
      </c>
      <c r="E2647" t="str">
        <v>(Wards and branches - prior-year wards and branches) / prior-year wards and branches</v>
      </c>
    </row>
    <row r="2648">
      <c r="A2648">
        <v>1938</v>
      </c>
      <c r="B2648" t="str">
        <v>ward_branch_stake</v>
      </c>
      <c r="C2648" t="str">
        <v>Ward &amp; Branch / Stake</v>
      </c>
      <c r="D2648" t="str">
        <v>yes</v>
      </c>
      <c r="E2648" t="str">
        <v>Wards and branches / stakes</v>
      </c>
    </row>
    <row r="2649">
      <c r="A2649">
        <v>1938</v>
      </c>
      <c r="B2649" t="str">
        <v>wards_branches_stake_lost_since_1973</v>
      </c>
      <c r="C2649" t="str">
        <v>Wards + Branches / Stake lost since 1973</v>
      </c>
      <c r="D2649" t="str">
        <v>no</v>
      </c>
      <c r="E2649" t="str">
        <v>(1973 wards and branches / stakes) - (current wards and branches / stakes)</v>
      </c>
    </row>
    <row r="2650">
      <c r="A2650">
        <v>1938</v>
      </c>
      <c r="B2650" t="str">
        <v>members_ward_branch</v>
      </c>
      <c r="C2650" t="str">
        <v>Members / Ward &amp; Branch</v>
      </c>
      <c r="D2650" t="str">
        <v>yes</v>
      </c>
      <c r="E2650" t="str">
        <v>Official membership / wards and branches</v>
      </c>
    </row>
    <row r="2651">
      <c r="A2651">
        <v>1938</v>
      </c>
      <c r="B2651" t="str">
        <v>ward_branch_rolls_since_1980</v>
      </c>
      <c r="C2651" t="str">
        <v>Ward &amp; Branch Rolls ∆ since 1980</v>
      </c>
      <c r="D2651" t="str">
        <v>no</v>
      </c>
      <c r="E2651" t="str">
        <v>(Current members per ward and branch) - (1980 members per ward and branch)</v>
      </c>
    </row>
    <row r="2652">
      <c r="A2652">
        <v>1939</v>
      </c>
      <c r="B2652" t="str">
        <v>official_membership_total</v>
      </c>
      <c r="C2652" t="str">
        <v>Official Membership Total</v>
      </c>
      <c r="D2652" t="str">
        <v>no</v>
      </c>
      <c r="E2652" t="str">
        <v>D123+((D$121-D$131)/10)</v>
      </c>
    </row>
    <row r="2653">
      <c r="A2653">
        <v>1939</v>
      </c>
      <c r="B2653" t="str">
        <v>official_net_growth</v>
      </c>
      <c r="C2653" t="str">
        <v>Official Net Growth</v>
      </c>
      <c r="D2653" t="str">
        <v>yes</v>
      </c>
      <c r="E2653" t="str">
        <v>Official membership - prior-year official membership</v>
      </c>
    </row>
    <row r="2654">
      <c r="A2654">
        <v>1939</v>
      </c>
      <c r="B2654" t="str">
        <v>official_growth_rate</v>
      </c>
      <c r="C2654" t="str">
        <v>Official Growth Rate</v>
      </c>
      <c r="D2654" t="str">
        <v>yes</v>
      </c>
      <c r="E2654" t="str">
        <v>Official net growth / prior-year official membership</v>
      </c>
    </row>
    <row r="2655">
      <c r="A2655">
        <v>1939</v>
      </c>
      <c r="B2655" t="str">
        <v>yoy_net_growth</v>
      </c>
      <c r="C2655" t="str">
        <v>YoY % ∆ Net Growth</v>
      </c>
      <c r="D2655" t="str">
        <v>yes</v>
      </c>
      <c r="E2655" t="str">
        <v>(Official net growth - prior-year net growth) / prior-year net growth</v>
      </c>
    </row>
    <row r="2656">
      <c r="A2656">
        <v>1939</v>
      </c>
      <c r="B2656" t="str">
        <v>cor_baptisms</v>
      </c>
      <c r="C2656" t="str">
        <v>CoR Baptisms</v>
      </c>
      <c r="D2656" t="str">
        <v>yes</v>
      </c>
      <c r="E2656" t="str">
        <v>Children of record from 8 years prior * current CoR baptism rate</v>
      </c>
    </row>
    <row r="2657">
      <c r="A2657">
        <v>1939</v>
      </c>
      <c r="B2657" t="str">
        <v>yoy_cor</v>
      </c>
      <c r="C2657" t="str">
        <v>YoY % ∆ CoR</v>
      </c>
      <c r="D2657" t="str">
        <v>yes</v>
      </c>
      <c r="E2657" t="str">
        <v>(Children of record - prior-year children of record) / prior-year children of record</v>
      </c>
    </row>
    <row r="2658">
      <c r="A2658">
        <v>1939</v>
      </c>
      <c r="B2658" t="str">
        <v>cor_baptisms_as_of_net_growth</v>
      </c>
      <c r="C2658" t="str">
        <v>∆ CoR Baptisms as % of Net Growth</v>
      </c>
      <c r="D2658" t="str">
        <v>yes</v>
      </c>
      <c r="E2658" t="str">
        <v>Children-of-record baptisms / official net growth</v>
      </c>
    </row>
    <row r="2659">
      <c r="A2659">
        <v>1939</v>
      </c>
      <c r="B2659" t="str">
        <v>children_of_record_8_yrs_prior_baptized</v>
      </c>
      <c r="C2659" t="str">
        <v>% children of record, 8 yrs prior, baptized</v>
      </c>
      <c r="D2659" t="str">
        <v>yes</v>
      </c>
      <c r="E2659" t="str">
        <v>Prior-year CoR baptism rate - 0.0002</v>
      </c>
    </row>
    <row r="2660">
      <c r="A2660">
        <v>1939</v>
      </c>
      <c r="B2660" t="str">
        <v>percent_cor_from_8_years_prior_lost</v>
      </c>
      <c r="C2660" t="str">
        <v>Percent CoR from 8 years prior lost</v>
      </c>
      <c r="D2660" t="str">
        <v>yes</v>
      </c>
      <c r="E2660" t="str">
        <v>(CoR 8 years prior - CoR baptisms) / CoR 8 years prior</v>
      </c>
    </row>
    <row r="2661">
      <c r="A2661">
        <v>1939</v>
      </c>
      <c r="B2661" t="str">
        <v>yoy_converts</v>
      </c>
      <c r="C2661" t="str">
        <v>YoY % ∆ Converts</v>
      </c>
      <c r="D2661" t="str">
        <v>yes</v>
      </c>
      <c r="E2661" t="str">
        <v>(Converts - prior-year converts) / prior-year converts</v>
      </c>
    </row>
    <row r="2662">
      <c r="A2662">
        <v>1939</v>
      </c>
      <c r="B2662" t="str">
        <v>membership_increase</v>
      </c>
      <c r="C2662" t="str">
        <v>Membership Increase</v>
      </c>
      <c r="D2662" t="str">
        <v>yes</v>
      </c>
      <c r="E2662" t="str">
        <v>Converts + children-of-record baptisms</v>
      </c>
    </row>
    <row r="2663">
      <c r="A2663">
        <v>1939</v>
      </c>
      <c r="B2663" t="str">
        <v>attrition</v>
      </c>
      <c r="C2663" t="str">
        <v>% ∆ Attrition</v>
      </c>
      <c r="D2663" t="str">
        <v>no</v>
      </c>
      <c r="E2663" t="str">
        <v>(Current attrition - prior-year attrition) / prior-year attrition</v>
      </c>
    </row>
    <row r="2664">
      <c r="A2664">
        <v>1939</v>
      </c>
      <c r="B2664" t="str">
        <v>member_attrition_officially_accounted_for_death_resignation_unbaptized_8yo</v>
      </c>
      <c r="C2664" t="str">
        <v>Member Attrition Officially Accounted For (Death, Resignation, Unbaptized-8yo)</v>
      </c>
      <c r="D2664" t="str">
        <v>yes</v>
      </c>
      <c r="E2664" t="str">
        <v>Membership increase - official net growth</v>
      </c>
    </row>
    <row r="2665">
      <c r="A2665">
        <v>1939</v>
      </c>
      <c r="B2665" t="str">
        <v>missionaries</v>
      </c>
      <c r="C2665" t="str">
        <v>% ∆ Missionaries</v>
      </c>
      <c r="D2665" t="str">
        <v>yes</v>
      </c>
      <c r="E2665" t="str">
        <v>(Full-time missionaries - prior-year full-time missionaries) / prior-year full-time missionaries</v>
      </c>
    </row>
    <row r="2666">
      <c r="A2666">
        <v>1939</v>
      </c>
      <c r="B2666" t="str">
        <v>of_church_on_mission</v>
      </c>
      <c r="C2666" t="str">
        <v>% of Church on Mission</v>
      </c>
      <c r="D2666" t="str">
        <v>yes</v>
      </c>
      <c r="E2666" t="str">
        <v>Full-time missionaries / official membership</v>
      </c>
    </row>
    <row r="2667">
      <c r="A2667">
        <v>1939</v>
      </c>
      <c r="B2667" t="str">
        <v>conv_missionary</v>
      </c>
      <c r="C2667" t="str">
        <v>% ∆ Conv / Missionary</v>
      </c>
      <c r="D2667" t="str">
        <v>yes</v>
      </c>
      <c r="E2667" t="str">
        <v>(Conv / Missionary - prior-year Conv / Missionary) / prior-year Conv / Missionary</v>
      </c>
    </row>
    <row r="2668">
      <c r="A2668">
        <v>1939</v>
      </c>
      <c r="B2668" t="str">
        <v>conv_missionary_ai</v>
      </c>
      <c r="C2668" t="str">
        <v>Conv / Missionary</v>
      </c>
      <c r="D2668" t="str">
        <v>yes</v>
      </c>
      <c r="E2668" t="str">
        <v>Converts / full-time missionaries</v>
      </c>
    </row>
    <row r="2669">
      <c r="A2669">
        <v>1939</v>
      </c>
      <c r="B2669" t="str">
        <v>net_membership_growth_missionary</v>
      </c>
      <c r="C2669" t="str">
        <v>Net Membership Growth / Missionary</v>
      </c>
      <c r="D2669" t="str">
        <v>yes</v>
      </c>
      <c r="E2669" t="str">
        <v>Official net growth / full-time missionaries</v>
      </c>
    </row>
    <row r="2670">
      <c r="A2670">
        <v>1939</v>
      </c>
      <c r="B2670" t="str">
        <v>gross_membership_increase_missionary</v>
      </c>
      <c r="C2670" t="str">
        <v>Gross Membership Increase / Missionary</v>
      </c>
      <c r="D2670" t="str">
        <v>yes</v>
      </c>
      <c r="E2670" t="str">
        <v>Membership increase / full-time missionaries</v>
      </c>
    </row>
    <row r="2671">
      <c r="A2671">
        <v>1939</v>
      </c>
      <c r="B2671" t="str">
        <v>stakes</v>
      </c>
      <c r="C2671" t="str">
        <v>% ∆ Stakes</v>
      </c>
      <c r="D2671" t="str">
        <v>yes</v>
      </c>
      <c r="E2671" t="str">
        <v>(Stakes - prior-year stakes) / prior-year stakes</v>
      </c>
    </row>
    <row r="2672">
      <c r="A2672">
        <v>1939</v>
      </c>
      <c r="B2672" t="str">
        <v>districts_branches_prior_to_1980</v>
      </c>
      <c r="C2672" t="str">
        <v>% ∆ Districts (Branches prior to 1980)</v>
      </c>
      <c r="D2672" t="str">
        <v>yes</v>
      </c>
      <c r="E2672" t="str">
        <v>(Districts - prior-year districts) / prior-year districts</v>
      </c>
    </row>
    <row r="2673">
      <c r="A2673">
        <v>1939</v>
      </c>
      <c r="B2673" t="str">
        <v>members_stake_district</v>
      </c>
      <c r="C2673" t="str">
        <v>% ∆ Members / Stake &amp; District</v>
      </c>
      <c r="D2673" t="str">
        <v>yes</v>
      </c>
      <c r="E2673" t="str">
        <v>Year-over-year change in members per stake or district</v>
      </c>
    </row>
    <row r="2674">
      <c r="A2674">
        <v>1939</v>
      </c>
      <c r="B2674" t="str">
        <v>members_stake_district_bd</v>
      </c>
      <c r="C2674" t="str">
        <v>Members / Stake &amp; District</v>
      </c>
      <c r="D2674" t="str">
        <v>yes</v>
      </c>
      <c r="E2674" t="str">
        <v>Official membership / (stakes + districts)</v>
      </c>
    </row>
    <row r="2675">
      <c r="A2675">
        <v>1939</v>
      </c>
      <c r="B2675" t="str">
        <v>wards_branches</v>
      </c>
      <c r="C2675" t="str">
        <v>% ∆ Wards + Branches</v>
      </c>
      <c r="D2675" t="str">
        <v>yes</v>
      </c>
      <c r="E2675" t="str">
        <v>(Wards and branches - prior-year wards and branches) / prior-year wards and branches</v>
      </c>
    </row>
    <row r="2676">
      <c r="A2676">
        <v>1939</v>
      </c>
      <c r="B2676" t="str">
        <v>ward_branch_stake</v>
      </c>
      <c r="C2676" t="str">
        <v>Ward &amp; Branch / Stake</v>
      </c>
      <c r="D2676" t="str">
        <v>yes</v>
      </c>
      <c r="E2676" t="str">
        <v>Wards and branches / stakes</v>
      </c>
    </row>
    <row r="2677">
      <c r="A2677">
        <v>1939</v>
      </c>
      <c r="B2677" t="str">
        <v>wards_branches_stake_lost_since_1973</v>
      </c>
      <c r="C2677" t="str">
        <v>Wards + Branches / Stake lost since 1973</v>
      </c>
      <c r="D2677" t="str">
        <v>no</v>
      </c>
      <c r="E2677" t="str">
        <v>(1973 wards and branches / stakes) - (current wards and branches / stakes)</v>
      </c>
    </row>
    <row r="2678">
      <c r="A2678">
        <v>1939</v>
      </c>
      <c r="B2678" t="str">
        <v>members_ward_branch</v>
      </c>
      <c r="C2678" t="str">
        <v>Members / Ward &amp; Branch</v>
      </c>
      <c r="D2678" t="str">
        <v>yes</v>
      </c>
      <c r="E2678" t="str">
        <v>Official membership / wards and branches</v>
      </c>
    </row>
    <row r="2679">
      <c r="A2679">
        <v>1939</v>
      </c>
      <c r="B2679" t="str">
        <v>ward_branch_rolls_since_1980</v>
      </c>
      <c r="C2679" t="str">
        <v>Ward &amp; Branch Rolls ∆ since 1980</v>
      </c>
      <c r="D2679" t="str">
        <v>no</v>
      </c>
      <c r="E2679" t="str">
        <v>(Current members per ward and branch) - (1980 members per ward and branch)</v>
      </c>
    </row>
    <row r="2680">
      <c r="A2680">
        <v>1939</v>
      </c>
      <c r="B2680" t="str">
        <v>supplemental_inactives_who_reach_age_110</v>
      </c>
      <c r="C2680" t="str">
        <v>Inactives who reach Age 110</v>
      </c>
      <c r="D2680" t="str">
        <v>no</v>
      </c>
      <c r="E2680" t="str">
        <v>((H2*(100-AW112)/100)+((SUM(G2:G9)*(100-AW112)/100)+((SUM($E$2:E57)*(100-AW112)/((A57-1829)*100)))*(SUM(C58:C111)+SUM(E58:E111))/((SUM(C58:C111)+sum(E58:E111))+SUM(BG58:BG111))))</v>
      </c>
    </row>
    <row r="2681">
      <c r="A2681">
        <v>1940</v>
      </c>
      <c r="B2681" t="str">
        <v>official_net_growth</v>
      </c>
      <c r="C2681" t="str">
        <v>Official Net Growth</v>
      </c>
      <c r="D2681" t="str">
        <v>yes</v>
      </c>
      <c r="E2681" t="str">
        <v>Official membership - prior-year official membership</v>
      </c>
    </row>
    <row r="2682">
      <c r="A2682">
        <v>1940</v>
      </c>
      <c r="B2682" t="str">
        <v>official_growth_rate</v>
      </c>
      <c r="C2682" t="str">
        <v>Official Growth Rate</v>
      </c>
      <c r="D2682" t="str">
        <v>yes</v>
      </c>
      <c r="E2682" t="str">
        <v>Official net growth / prior-year official membership</v>
      </c>
    </row>
    <row r="2683">
      <c r="A2683">
        <v>1940</v>
      </c>
      <c r="B2683" t="str">
        <v>yoy_net_growth</v>
      </c>
      <c r="C2683" t="str">
        <v>YoY % ∆ Net Growth</v>
      </c>
      <c r="D2683" t="str">
        <v>yes</v>
      </c>
      <c r="E2683" t="str">
        <v>(Official net growth - prior-year net growth) / prior-year net growth</v>
      </c>
    </row>
    <row r="2684">
      <c r="A2684">
        <v>1940</v>
      </c>
      <c r="B2684" t="str">
        <v>cor_baptisms</v>
      </c>
      <c r="C2684" t="str">
        <v>CoR Baptisms</v>
      </c>
      <c r="D2684" t="str">
        <v>yes</v>
      </c>
      <c r="E2684" t="str">
        <v>Children of record from 8 years prior * current CoR baptism rate</v>
      </c>
    </row>
    <row r="2685">
      <c r="A2685">
        <v>1940</v>
      </c>
      <c r="B2685" t="str">
        <v>yoy_cor</v>
      </c>
      <c r="C2685" t="str">
        <v>YoY % ∆ CoR</v>
      </c>
      <c r="D2685" t="str">
        <v>yes</v>
      </c>
      <c r="E2685" t="str">
        <v>(Children of record - prior-year children of record) / prior-year children of record</v>
      </c>
    </row>
    <row r="2686">
      <c r="A2686">
        <v>1940</v>
      </c>
      <c r="B2686" t="str">
        <v>cor_baptisms_as_of_net_growth</v>
      </c>
      <c r="C2686" t="str">
        <v>∆ CoR Baptisms as % of Net Growth</v>
      </c>
      <c r="D2686" t="str">
        <v>yes</v>
      </c>
      <c r="E2686" t="str">
        <v>Children-of-record baptisms / official net growth</v>
      </c>
    </row>
    <row r="2687">
      <c r="A2687">
        <v>1940</v>
      </c>
      <c r="B2687" t="str">
        <v>children_of_record_8_yrs_prior_baptized</v>
      </c>
      <c r="C2687" t="str">
        <v>% children of record, 8 yrs prior, baptized</v>
      </c>
      <c r="D2687" t="str">
        <v>yes</v>
      </c>
      <c r="E2687" t="str">
        <v>Prior-year CoR baptism rate - 0.0002</v>
      </c>
    </row>
    <row r="2688">
      <c r="A2688">
        <v>1940</v>
      </c>
      <c r="B2688" t="str">
        <v>percent_cor_from_8_years_prior_lost</v>
      </c>
      <c r="C2688" t="str">
        <v>Percent CoR from 8 years prior lost</v>
      </c>
      <c r="D2688" t="str">
        <v>yes</v>
      </c>
      <c r="E2688" t="str">
        <v>(CoR 8 years prior - CoR baptisms) / CoR 8 years prior</v>
      </c>
    </row>
    <row r="2689">
      <c r="A2689">
        <v>1940</v>
      </c>
      <c r="B2689" t="str">
        <v>yoy_converts</v>
      </c>
      <c r="C2689" t="str">
        <v>YoY % ∆ Converts</v>
      </c>
      <c r="D2689" t="str">
        <v>yes</v>
      </c>
      <c r="E2689" t="str">
        <v>(Converts - prior-year converts) / prior-year converts</v>
      </c>
    </row>
    <row r="2690">
      <c r="A2690">
        <v>1940</v>
      </c>
      <c r="B2690" t="str">
        <v>membership_increase</v>
      </c>
      <c r="C2690" t="str">
        <v>Membership Increase</v>
      </c>
      <c r="D2690" t="str">
        <v>yes</v>
      </c>
      <c r="E2690" t="str">
        <v>Converts + children-of-record baptisms</v>
      </c>
    </row>
    <row r="2691">
      <c r="A2691">
        <v>1940</v>
      </c>
      <c r="B2691" t="str">
        <v>attrition</v>
      </c>
      <c r="C2691" t="str">
        <v>% ∆ Attrition</v>
      </c>
      <c r="D2691" t="str">
        <v>no</v>
      </c>
      <c r="E2691" t="str">
        <v>(Current attrition - prior-year attrition) / prior-year attrition</v>
      </c>
    </row>
    <row r="2692">
      <c r="A2692">
        <v>1940</v>
      </c>
      <c r="B2692" t="str">
        <v>member_attrition_officially_accounted_for_death_resignation_unbaptized_8yo</v>
      </c>
      <c r="C2692" t="str">
        <v>Member Attrition Officially Accounted For (Death, Resignation, Unbaptized-8yo)</v>
      </c>
      <c r="D2692" t="str">
        <v>yes</v>
      </c>
      <c r="E2692" t="str">
        <v>Membership increase - official net growth</v>
      </c>
    </row>
    <row r="2693">
      <c r="A2693">
        <v>1940</v>
      </c>
      <c r="B2693" t="str">
        <v>missionaries</v>
      </c>
      <c r="C2693" t="str">
        <v>% ∆ Missionaries</v>
      </c>
      <c r="D2693" t="str">
        <v>yes</v>
      </c>
      <c r="E2693" t="str">
        <v>(Full-time missionaries - prior-year full-time missionaries) / prior-year full-time missionaries</v>
      </c>
    </row>
    <row r="2694">
      <c r="A2694">
        <v>1940</v>
      </c>
      <c r="B2694" t="str">
        <v>of_church_on_mission</v>
      </c>
      <c r="C2694" t="str">
        <v>% of Church on Mission</v>
      </c>
      <c r="D2694" t="str">
        <v>yes</v>
      </c>
      <c r="E2694" t="str">
        <v>Full-time missionaries / official membership</v>
      </c>
    </row>
    <row r="2695">
      <c r="A2695">
        <v>1940</v>
      </c>
      <c r="B2695" t="str">
        <v>conv_missionary</v>
      </c>
      <c r="C2695" t="str">
        <v>% ∆ Conv / Missionary</v>
      </c>
      <c r="D2695" t="str">
        <v>yes</v>
      </c>
      <c r="E2695" t="str">
        <v>(Conv / Missionary - prior-year Conv / Missionary) / prior-year Conv / Missionary</v>
      </c>
    </row>
    <row r="2696">
      <c r="A2696">
        <v>1940</v>
      </c>
      <c r="B2696" t="str">
        <v>conv_missionary_ai</v>
      </c>
      <c r="C2696" t="str">
        <v>Conv / Missionary</v>
      </c>
      <c r="D2696" t="str">
        <v>yes</v>
      </c>
      <c r="E2696" t="str">
        <v>Converts / full-time missionaries</v>
      </c>
    </row>
    <row r="2697">
      <c r="A2697">
        <v>1940</v>
      </c>
      <c r="B2697" t="str">
        <v>net_membership_growth_missionary</v>
      </c>
      <c r="C2697" t="str">
        <v>Net Membership Growth / Missionary</v>
      </c>
      <c r="D2697" t="str">
        <v>yes</v>
      </c>
      <c r="E2697" t="str">
        <v>Official net growth / full-time missionaries</v>
      </c>
    </row>
    <row r="2698">
      <c r="A2698">
        <v>1940</v>
      </c>
      <c r="B2698" t="str">
        <v>gross_membership_increase_missionary</v>
      </c>
      <c r="C2698" t="str">
        <v>Gross Membership Increase / Missionary</v>
      </c>
      <c r="D2698" t="str">
        <v>yes</v>
      </c>
      <c r="E2698" t="str">
        <v>Membership increase / full-time missionaries</v>
      </c>
    </row>
    <row r="2699">
      <c r="A2699">
        <v>1940</v>
      </c>
      <c r="B2699" t="str">
        <v>stakes</v>
      </c>
      <c r="C2699" t="str">
        <v>% ∆ Stakes</v>
      </c>
      <c r="D2699" t="str">
        <v>yes</v>
      </c>
      <c r="E2699" t="str">
        <v>(Stakes - prior-year stakes) / prior-year stakes</v>
      </c>
    </row>
    <row r="2700">
      <c r="A2700">
        <v>1940</v>
      </c>
      <c r="B2700" t="str">
        <v>districts_branches_prior_to_1980</v>
      </c>
      <c r="C2700" t="str">
        <v>% ∆ Districts (Branches prior to 1980)</v>
      </c>
      <c r="D2700" t="str">
        <v>yes</v>
      </c>
      <c r="E2700" t="str">
        <v>(Districts - prior-year districts) / prior-year districts</v>
      </c>
    </row>
    <row r="2701">
      <c r="A2701">
        <v>1940</v>
      </c>
      <c r="B2701" t="str">
        <v>members_stake_district</v>
      </c>
      <c r="C2701" t="str">
        <v>% ∆ Members / Stake &amp; District</v>
      </c>
      <c r="D2701" t="str">
        <v>yes</v>
      </c>
      <c r="E2701" t="str">
        <v>Year-over-year change in members per stake or district</v>
      </c>
    </row>
    <row r="2702">
      <c r="A2702">
        <v>1940</v>
      </c>
      <c r="B2702" t="str">
        <v>members_stake_district_bd</v>
      </c>
      <c r="C2702" t="str">
        <v>Members / Stake &amp; District</v>
      </c>
      <c r="D2702" t="str">
        <v>yes</v>
      </c>
      <c r="E2702" t="str">
        <v>Official membership / (stakes + districts)</v>
      </c>
    </row>
    <row r="2703">
      <c r="A2703">
        <v>1940</v>
      </c>
      <c r="B2703" t="str">
        <v>wards_branches</v>
      </c>
      <c r="C2703" t="str">
        <v>% ∆ Wards + Branches</v>
      </c>
      <c r="D2703" t="str">
        <v>yes</v>
      </c>
      <c r="E2703" t="str">
        <v>(Wards and branches - prior-year wards and branches) / prior-year wards and branches</v>
      </c>
    </row>
    <row r="2704">
      <c r="A2704">
        <v>1940</v>
      </c>
      <c r="B2704" t="str">
        <v>ward_branch_stake</v>
      </c>
      <c r="C2704" t="str">
        <v>Ward &amp; Branch / Stake</v>
      </c>
      <c r="D2704" t="str">
        <v>yes</v>
      </c>
      <c r="E2704" t="str">
        <v>Wards and branches / stakes</v>
      </c>
    </row>
    <row r="2705">
      <c r="A2705">
        <v>1940</v>
      </c>
      <c r="B2705" t="str">
        <v>wards_branches_stake_lost_since_1973</v>
      </c>
      <c r="C2705" t="str">
        <v>Wards + Branches / Stake lost since 1973</v>
      </c>
      <c r="D2705" t="str">
        <v>no</v>
      </c>
      <c r="E2705" t="str">
        <v>(1973 wards and branches / stakes) - (current wards and branches / stakes)</v>
      </c>
    </row>
    <row r="2706">
      <c r="A2706">
        <v>1940</v>
      </c>
      <c r="B2706" t="str">
        <v>members_ward_branch</v>
      </c>
      <c r="C2706" t="str">
        <v>Members / Ward &amp; Branch</v>
      </c>
      <c r="D2706" t="str">
        <v>yes</v>
      </c>
      <c r="E2706" t="str">
        <v>Official membership / wards and branches</v>
      </c>
    </row>
    <row r="2707">
      <c r="A2707">
        <v>1940</v>
      </c>
      <c r="B2707" t="str">
        <v>ward_branch_rolls_since_1980</v>
      </c>
      <c r="C2707" t="str">
        <v>Ward &amp; Branch Rolls ∆ since 1980</v>
      </c>
      <c r="D2707" t="str">
        <v>no</v>
      </c>
      <c r="E2707" t="str">
        <v>(Current members per ward and branch) - (1980 members per ward and branch)</v>
      </c>
    </row>
    <row r="2708">
      <c r="A2708">
        <v>1941</v>
      </c>
      <c r="B2708" t="str">
        <v>official_net_growth</v>
      </c>
      <c r="C2708" t="str">
        <v>Official Net Growth</v>
      </c>
      <c r="D2708" t="str">
        <v>yes</v>
      </c>
      <c r="E2708" t="str">
        <v>Official membership - prior-year official membership</v>
      </c>
    </row>
    <row r="2709">
      <c r="A2709">
        <v>1941</v>
      </c>
      <c r="B2709" t="str">
        <v>official_growth_rate</v>
      </c>
      <c r="C2709" t="str">
        <v>Official Growth Rate</v>
      </c>
      <c r="D2709" t="str">
        <v>yes</v>
      </c>
      <c r="E2709" t="str">
        <v>Official net growth / prior-year official membership</v>
      </c>
    </row>
    <row r="2710">
      <c r="A2710">
        <v>1941</v>
      </c>
      <c r="B2710" t="str">
        <v>yoy_net_growth</v>
      </c>
      <c r="C2710" t="str">
        <v>YoY % ∆ Net Growth</v>
      </c>
      <c r="D2710" t="str">
        <v>yes</v>
      </c>
      <c r="E2710" t="str">
        <v>(Official net growth - prior-year net growth) / prior-year net growth</v>
      </c>
    </row>
    <row r="2711">
      <c r="A2711">
        <v>1941</v>
      </c>
      <c r="B2711" t="str">
        <v>cor_baptisms</v>
      </c>
      <c r="C2711" t="str">
        <v>CoR Baptisms</v>
      </c>
      <c r="D2711" t="str">
        <v>yes</v>
      </c>
      <c r="E2711" t="str">
        <v>Children of record from 8 years prior * current CoR baptism rate</v>
      </c>
    </row>
    <row r="2712">
      <c r="A2712">
        <v>1941</v>
      </c>
      <c r="B2712" t="str">
        <v>yoy_cor</v>
      </c>
      <c r="C2712" t="str">
        <v>YoY % ∆ CoR</v>
      </c>
      <c r="D2712" t="str">
        <v>yes</v>
      </c>
      <c r="E2712" t="str">
        <v>(Children of record - prior-year children of record) / prior-year children of record</v>
      </c>
    </row>
    <row r="2713">
      <c r="A2713">
        <v>1941</v>
      </c>
      <c r="B2713" t="str">
        <v>cor_baptisms_as_of_net_growth</v>
      </c>
      <c r="C2713" t="str">
        <v>∆ CoR Baptisms as % of Net Growth</v>
      </c>
      <c r="D2713" t="str">
        <v>yes</v>
      </c>
      <c r="E2713" t="str">
        <v>Children-of-record baptisms / official net growth</v>
      </c>
    </row>
    <row r="2714">
      <c r="A2714">
        <v>1941</v>
      </c>
      <c r="B2714" t="str">
        <v>children_of_record_8_yrs_prior_baptized</v>
      </c>
      <c r="C2714" t="str">
        <v>% children of record, 8 yrs prior, baptized</v>
      </c>
      <c r="D2714" t="str">
        <v>yes</v>
      </c>
      <c r="E2714" t="str">
        <v>Prior-year CoR baptism rate - 0.0002</v>
      </c>
    </row>
    <row r="2715">
      <c r="A2715">
        <v>1941</v>
      </c>
      <c r="B2715" t="str">
        <v>percent_cor_from_8_years_prior_lost</v>
      </c>
      <c r="C2715" t="str">
        <v>Percent CoR from 8 years prior lost</v>
      </c>
      <c r="D2715" t="str">
        <v>yes</v>
      </c>
      <c r="E2715" t="str">
        <v>(CoR 8 years prior - CoR baptisms) / CoR 8 years prior</v>
      </c>
    </row>
    <row r="2716">
      <c r="A2716">
        <v>1941</v>
      </c>
      <c r="B2716" t="str">
        <v>yoy_converts</v>
      </c>
      <c r="C2716" t="str">
        <v>YoY % ∆ Converts</v>
      </c>
      <c r="D2716" t="str">
        <v>yes</v>
      </c>
      <c r="E2716" t="str">
        <v>(Converts - prior-year converts) / prior-year converts</v>
      </c>
    </row>
    <row r="2717">
      <c r="A2717">
        <v>1941</v>
      </c>
      <c r="B2717" t="str">
        <v>membership_increase</v>
      </c>
      <c r="C2717" t="str">
        <v>Membership Increase</v>
      </c>
      <c r="D2717" t="str">
        <v>yes</v>
      </c>
      <c r="E2717" t="str">
        <v>Converts + children-of-record baptisms</v>
      </c>
    </row>
    <row r="2718">
      <c r="A2718">
        <v>1941</v>
      </c>
      <c r="B2718" t="str">
        <v>attrition</v>
      </c>
      <c r="C2718" t="str">
        <v>% ∆ Attrition</v>
      </c>
      <c r="D2718" t="str">
        <v>no</v>
      </c>
      <c r="E2718" t="str">
        <v>(Current attrition - prior-year attrition) / prior-year attrition</v>
      </c>
    </row>
    <row r="2719">
      <c r="A2719">
        <v>1941</v>
      </c>
      <c r="B2719" t="str">
        <v>member_attrition_officially_accounted_for_death_resignation_unbaptized_8yo</v>
      </c>
      <c r="C2719" t="str">
        <v>Member Attrition Officially Accounted For (Death, Resignation, Unbaptized-8yo)</v>
      </c>
      <c r="D2719" t="str">
        <v>yes</v>
      </c>
      <c r="E2719" t="str">
        <v>Membership increase - official net growth</v>
      </c>
    </row>
    <row r="2720">
      <c r="A2720">
        <v>1941</v>
      </c>
      <c r="B2720" t="str">
        <v>missionaries</v>
      </c>
      <c r="C2720" t="str">
        <v>% ∆ Missionaries</v>
      </c>
      <c r="D2720" t="str">
        <v>yes</v>
      </c>
      <c r="E2720" t="str">
        <v>(Full-time missionaries - prior-year full-time missionaries) / prior-year full-time missionaries</v>
      </c>
    </row>
    <row r="2721">
      <c r="A2721">
        <v>1941</v>
      </c>
      <c r="B2721" t="str">
        <v>of_church_on_mission</v>
      </c>
      <c r="C2721" t="str">
        <v>% of Church on Mission</v>
      </c>
      <c r="D2721" t="str">
        <v>yes</v>
      </c>
      <c r="E2721" t="str">
        <v>Full-time missionaries / official membership</v>
      </c>
    </row>
    <row r="2722">
      <c r="A2722">
        <v>1941</v>
      </c>
      <c r="B2722" t="str">
        <v>conv_missionary</v>
      </c>
      <c r="C2722" t="str">
        <v>% ∆ Conv / Missionary</v>
      </c>
      <c r="D2722" t="str">
        <v>yes</v>
      </c>
      <c r="E2722" t="str">
        <v>(Conv / Missionary - prior-year Conv / Missionary) / prior-year Conv / Missionary</v>
      </c>
    </row>
    <row r="2723">
      <c r="A2723">
        <v>1941</v>
      </c>
      <c r="B2723" t="str">
        <v>conv_missionary_ai</v>
      </c>
      <c r="C2723" t="str">
        <v>Conv / Missionary</v>
      </c>
      <c r="D2723" t="str">
        <v>yes</v>
      </c>
      <c r="E2723" t="str">
        <v>Converts / full-time missionaries</v>
      </c>
    </row>
    <row r="2724">
      <c r="A2724">
        <v>1941</v>
      </c>
      <c r="B2724" t="str">
        <v>net_membership_growth_missionary</v>
      </c>
      <c r="C2724" t="str">
        <v>Net Membership Growth / Missionary</v>
      </c>
      <c r="D2724" t="str">
        <v>yes</v>
      </c>
      <c r="E2724" t="str">
        <v>Official net growth / full-time missionaries</v>
      </c>
    </row>
    <row r="2725">
      <c r="A2725">
        <v>1941</v>
      </c>
      <c r="B2725" t="str">
        <v>gross_membership_increase_missionary</v>
      </c>
      <c r="C2725" t="str">
        <v>Gross Membership Increase / Missionary</v>
      </c>
      <c r="D2725" t="str">
        <v>yes</v>
      </c>
      <c r="E2725" t="str">
        <v>Membership increase / full-time missionaries</v>
      </c>
    </row>
    <row r="2726">
      <c r="A2726">
        <v>1941</v>
      </c>
      <c r="B2726" t="str">
        <v>stakes</v>
      </c>
      <c r="C2726" t="str">
        <v>% ∆ Stakes</v>
      </c>
      <c r="D2726" t="str">
        <v>yes</v>
      </c>
      <c r="E2726" t="str">
        <v>(Stakes - prior-year stakes) / prior-year stakes</v>
      </c>
    </row>
    <row r="2727">
      <c r="A2727">
        <v>1941</v>
      </c>
      <c r="B2727" t="str">
        <v>districts_branches_prior_to_1980</v>
      </c>
      <c r="C2727" t="str">
        <v>% ∆ Districts (Branches prior to 1980)</v>
      </c>
      <c r="D2727" t="str">
        <v>yes</v>
      </c>
      <c r="E2727" t="str">
        <v>(Districts - prior-year districts) / prior-year districts</v>
      </c>
    </row>
    <row r="2728">
      <c r="A2728">
        <v>1941</v>
      </c>
      <c r="B2728" t="str">
        <v>members_stake_district</v>
      </c>
      <c r="C2728" t="str">
        <v>% ∆ Members / Stake &amp; District</v>
      </c>
      <c r="D2728" t="str">
        <v>yes</v>
      </c>
      <c r="E2728" t="str">
        <v>Year-over-year change in members per stake or district</v>
      </c>
    </row>
    <row r="2729">
      <c r="A2729">
        <v>1941</v>
      </c>
      <c r="B2729" t="str">
        <v>members_stake_district_bd</v>
      </c>
      <c r="C2729" t="str">
        <v>Members / Stake &amp; District</v>
      </c>
      <c r="D2729" t="str">
        <v>yes</v>
      </c>
      <c r="E2729" t="str">
        <v>Official membership / (stakes + districts)</v>
      </c>
    </row>
    <row r="2730">
      <c r="A2730">
        <v>1941</v>
      </c>
      <c r="B2730" t="str">
        <v>wards_branches</v>
      </c>
      <c r="C2730" t="str">
        <v>% ∆ Wards + Branches</v>
      </c>
      <c r="D2730" t="str">
        <v>yes</v>
      </c>
      <c r="E2730" t="str">
        <v>(Wards and branches - prior-year wards and branches) / prior-year wards and branches</v>
      </c>
    </row>
    <row r="2731">
      <c r="A2731">
        <v>1941</v>
      </c>
      <c r="B2731" t="str">
        <v>ward_branch_stake</v>
      </c>
      <c r="C2731" t="str">
        <v>Ward &amp; Branch / Stake</v>
      </c>
      <c r="D2731" t="str">
        <v>yes</v>
      </c>
      <c r="E2731" t="str">
        <v>Wards and branches / stakes</v>
      </c>
    </row>
    <row r="2732">
      <c r="A2732">
        <v>1941</v>
      </c>
      <c r="B2732" t="str">
        <v>wards_branches_stake_lost_since_1973</v>
      </c>
      <c r="C2732" t="str">
        <v>Wards + Branches / Stake lost since 1973</v>
      </c>
      <c r="D2732" t="str">
        <v>no</v>
      </c>
      <c r="E2732" t="str">
        <v>(1973 wards and branches / stakes) - (current wards and branches / stakes)</v>
      </c>
    </row>
    <row r="2733">
      <c r="A2733">
        <v>1941</v>
      </c>
      <c r="B2733" t="str">
        <v>members_ward_branch</v>
      </c>
      <c r="C2733" t="str">
        <v>Members / Ward &amp; Branch</v>
      </c>
      <c r="D2733" t="str">
        <v>yes</v>
      </c>
      <c r="E2733" t="str">
        <v>Official membership / wards and branches</v>
      </c>
    </row>
    <row r="2734">
      <c r="A2734">
        <v>1941</v>
      </c>
      <c r="B2734" t="str">
        <v>ward_branch_rolls_since_1980</v>
      </c>
      <c r="C2734" t="str">
        <v>Ward &amp; Branch Rolls ∆ since 1980</v>
      </c>
      <c r="D2734" t="str">
        <v>no</v>
      </c>
      <c r="E2734" t="str">
        <v>(Current members per ward and branch) - (1980 members per ward and branch)</v>
      </c>
    </row>
    <row r="2735">
      <c r="A2735">
        <v>1941</v>
      </c>
      <c r="B2735" t="str">
        <v>supplemental_female_male_ratio</v>
      </c>
      <c r="C2735" t="str">
        <v>Female/Male Ratio</v>
      </c>
      <c r="D2735" t="str">
        <v>no</v>
      </c>
      <c r="E2735" t="str">
        <v>round($N$113+((A114-$A$113)*($N$123-$N$113)/($A$123-$A$113)),4)</v>
      </c>
    </row>
    <row r="2736">
      <c r="A2736">
        <v>1942</v>
      </c>
      <c r="B2736" t="str">
        <v>official_net_growth</v>
      </c>
      <c r="C2736" t="str">
        <v>Official Net Growth</v>
      </c>
      <c r="D2736" t="str">
        <v>yes</v>
      </c>
      <c r="E2736" t="str">
        <v>Official membership - prior-year official membership</v>
      </c>
    </row>
    <row r="2737">
      <c r="A2737">
        <v>1942</v>
      </c>
      <c r="B2737" t="str">
        <v>official_growth_rate</v>
      </c>
      <c r="C2737" t="str">
        <v>Official Growth Rate</v>
      </c>
      <c r="D2737" t="str">
        <v>yes</v>
      </c>
      <c r="E2737" t="str">
        <v>Official net growth / prior-year official membership</v>
      </c>
    </row>
    <row r="2738">
      <c r="A2738">
        <v>1942</v>
      </c>
      <c r="B2738" t="str">
        <v>yoy_net_growth</v>
      </c>
      <c r="C2738" t="str">
        <v>YoY % ∆ Net Growth</v>
      </c>
      <c r="D2738" t="str">
        <v>yes</v>
      </c>
      <c r="E2738" t="str">
        <v>(Official net growth - prior-year net growth) / prior-year net growth</v>
      </c>
    </row>
    <row r="2739">
      <c r="A2739">
        <v>1942</v>
      </c>
      <c r="B2739" t="str">
        <v>cor_baptisms</v>
      </c>
      <c r="C2739" t="str">
        <v>CoR Baptisms</v>
      </c>
      <c r="D2739" t="str">
        <v>yes</v>
      </c>
      <c r="E2739" t="str">
        <v>Children of record from 8 years prior * current CoR baptism rate</v>
      </c>
    </row>
    <row r="2740">
      <c r="A2740">
        <v>1942</v>
      </c>
      <c r="B2740" t="str">
        <v>yoy_cor</v>
      </c>
      <c r="C2740" t="str">
        <v>YoY % ∆ CoR</v>
      </c>
      <c r="D2740" t="str">
        <v>yes</v>
      </c>
      <c r="E2740" t="str">
        <v>(Children of record - prior-year children of record) / prior-year children of record</v>
      </c>
    </row>
    <row r="2741">
      <c r="A2741">
        <v>1942</v>
      </c>
      <c r="B2741" t="str">
        <v>cor_baptisms_as_of_net_growth</v>
      </c>
      <c r="C2741" t="str">
        <v>∆ CoR Baptisms as % of Net Growth</v>
      </c>
      <c r="D2741" t="str">
        <v>yes</v>
      </c>
      <c r="E2741" t="str">
        <v>Children-of-record baptisms / official net growth</v>
      </c>
    </row>
    <row r="2742">
      <c r="A2742">
        <v>1942</v>
      </c>
      <c r="B2742" t="str">
        <v>children_of_record_8_yrs_prior_baptized</v>
      </c>
      <c r="C2742" t="str">
        <v>% children of record, 8 yrs prior, baptized</v>
      </c>
      <c r="D2742" t="str">
        <v>yes</v>
      </c>
      <c r="E2742" t="str">
        <v>Prior-year CoR baptism rate - 0.0002</v>
      </c>
    </row>
    <row r="2743">
      <c r="A2743">
        <v>1942</v>
      </c>
      <c r="B2743" t="str">
        <v>percent_cor_from_8_years_prior_lost</v>
      </c>
      <c r="C2743" t="str">
        <v>Percent CoR from 8 years prior lost</v>
      </c>
      <c r="D2743" t="str">
        <v>yes</v>
      </c>
      <c r="E2743" t="str">
        <v>(CoR 8 years prior - CoR baptisms) / CoR 8 years prior</v>
      </c>
    </row>
    <row r="2744">
      <c r="A2744">
        <v>1942</v>
      </c>
      <c r="B2744" t="str">
        <v>yoy_converts</v>
      </c>
      <c r="C2744" t="str">
        <v>YoY % ∆ Converts</v>
      </c>
      <c r="D2744" t="str">
        <v>yes</v>
      </c>
      <c r="E2744" t="str">
        <v>(Converts - prior-year converts) / prior-year converts</v>
      </c>
    </row>
    <row r="2745">
      <c r="A2745">
        <v>1942</v>
      </c>
      <c r="B2745" t="str">
        <v>membership_increase</v>
      </c>
      <c r="C2745" t="str">
        <v>Membership Increase</v>
      </c>
      <c r="D2745" t="str">
        <v>yes</v>
      </c>
      <c r="E2745" t="str">
        <v>Converts + children-of-record baptisms</v>
      </c>
    </row>
    <row r="2746">
      <c r="A2746">
        <v>1942</v>
      </c>
      <c r="B2746" t="str">
        <v>attrition</v>
      </c>
      <c r="C2746" t="str">
        <v>% ∆ Attrition</v>
      </c>
      <c r="D2746" t="str">
        <v>no</v>
      </c>
      <c r="E2746" t="str">
        <v>(Current attrition - prior-year attrition) / prior-year attrition</v>
      </c>
    </row>
    <row r="2747">
      <c r="A2747">
        <v>1942</v>
      </c>
      <c r="B2747" t="str">
        <v>member_attrition_officially_accounted_for_death_resignation_unbaptized_8yo</v>
      </c>
      <c r="C2747" t="str">
        <v>Member Attrition Officially Accounted For (Death, Resignation, Unbaptized-8yo)</v>
      </c>
      <c r="D2747" t="str">
        <v>yes</v>
      </c>
      <c r="E2747" t="str">
        <v>Membership increase - official net growth</v>
      </c>
    </row>
    <row r="2748">
      <c r="A2748">
        <v>1942</v>
      </c>
      <c r="B2748" t="str">
        <v>missionaries</v>
      </c>
      <c r="C2748" t="str">
        <v>% ∆ Missionaries</v>
      </c>
      <c r="D2748" t="str">
        <v>yes</v>
      </c>
      <c r="E2748" t="str">
        <v>(Full-time missionaries - prior-year full-time missionaries) / prior-year full-time missionaries</v>
      </c>
    </row>
    <row r="2749">
      <c r="A2749">
        <v>1942</v>
      </c>
      <c r="B2749" t="str">
        <v>full_time_missionaries</v>
      </c>
      <c r="C2749" t="str">
        <v>Full-Time Missionaries</v>
      </c>
      <c r="D2749" t="str">
        <v>no</v>
      </c>
      <c r="E2749" t="str">
        <v>AB114-AC113+AC115</v>
      </c>
    </row>
    <row r="2750">
      <c r="A2750">
        <v>1942</v>
      </c>
      <c r="B2750" t="str">
        <v>of_church_on_mission</v>
      </c>
      <c r="C2750" t="str">
        <v>% of Church on Mission</v>
      </c>
      <c r="D2750" t="str">
        <v>yes</v>
      </c>
      <c r="E2750" t="str">
        <v>Full-time missionaries / official membership</v>
      </c>
    </row>
    <row r="2751">
      <c r="A2751">
        <v>1942</v>
      </c>
      <c r="B2751" t="str">
        <v>conv_missionary</v>
      </c>
      <c r="C2751" t="str">
        <v>% ∆ Conv / Missionary</v>
      </c>
      <c r="D2751" t="str">
        <v>yes</v>
      </c>
      <c r="E2751" t="str">
        <v>(Conv / Missionary - prior-year Conv / Missionary) / prior-year Conv / Missionary</v>
      </c>
    </row>
    <row r="2752">
      <c r="A2752">
        <v>1942</v>
      </c>
      <c r="B2752" t="str">
        <v>conv_missionary_ai</v>
      </c>
      <c r="C2752" t="str">
        <v>Conv / Missionary</v>
      </c>
      <c r="D2752" t="str">
        <v>yes</v>
      </c>
      <c r="E2752" t="str">
        <v>Converts / full-time missionaries</v>
      </c>
    </row>
    <row r="2753">
      <c r="A2753">
        <v>1942</v>
      </c>
      <c r="B2753" t="str">
        <v>net_membership_growth_missionary</v>
      </c>
      <c r="C2753" t="str">
        <v>Net Membership Growth / Missionary</v>
      </c>
      <c r="D2753" t="str">
        <v>yes</v>
      </c>
      <c r="E2753" t="str">
        <v>Official net growth / full-time missionaries</v>
      </c>
    </row>
    <row r="2754">
      <c r="A2754">
        <v>1942</v>
      </c>
      <c r="B2754" t="str">
        <v>gross_membership_increase_missionary</v>
      </c>
      <c r="C2754" t="str">
        <v>Gross Membership Increase / Missionary</v>
      </c>
      <c r="D2754" t="str">
        <v>yes</v>
      </c>
      <c r="E2754" t="str">
        <v>Membership increase / full-time missionaries</v>
      </c>
    </row>
    <row r="2755">
      <c r="A2755">
        <v>1942</v>
      </c>
      <c r="B2755" t="str">
        <v>stakes</v>
      </c>
      <c r="C2755" t="str">
        <v>% ∆ Stakes</v>
      </c>
      <c r="D2755" t="str">
        <v>yes</v>
      </c>
      <c r="E2755" t="str">
        <v>(Stakes - prior-year stakes) / prior-year stakes</v>
      </c>
    </row>
    <row r="2756">
      <c r="A2756">
        <v>1942</v>
      </c>
      <c r="B2756" t="str">
        <v>wards_branches</v>
      </c>
      <c r="C2756" t="str">
        <v>% ∆ Wards + Branches</v>
      </c>
      <c r="D2756" t="str">
        <v>yes</v>
      </c>
      <c r="E2756" t="str">
        <v>(Wards and branches - prior-year wards and branches) / prior-year wards and branches</v>
      </c>
    </row>
    <row r="2757">
      <c r="A2757">
        <v>1942</v>
      </c>
      <c r="B2757" t="str">
        <v>ward_branch_stake</v>
      </c>
      <c r="C2757" t="str">
        <v>Ward &amp; Branch / Stake</v>
      </c>
      <c r="D2757" t="str">
        <v>yes</v>
      </c>
      <c r="E2757" t="str">
        <v>Wards and branches / stakes</v>
      </c>
    </row>
    <row r="2758">
      <c r="A2758">
        <v>1942</v>
      </c>
      <c r="B2758" t="str">
        <v>wards_branches_stake_lost_since_1973</v>
      </c>
      <c r="C2758" t="str">
        <v>Wards + Branches / Stake lost since 1973</v>
      </c>
      <c r="D2758" t="str">
        <v>no</v>
      </c>
      <c r="E2758" t="str">
        <v>(1973 wards and branches / stakes) - (current wards and branches / stakes)</v>
      </c>
    </row>
    <row r="2759">
      <c r="A2759">
        <v>1942</v>
      </c>
      <c r="B2759" t="str">
        <v>members_ward_branch</v>
      </c>
      <c r="C2759" t="str">
        <v>Members / Ward &amp; Branch</v>
      </c>
      <c r="D2759" t="str">
        <v>yes</v>
      </c>
      <c r="E2759" t="str">
        <v>Official membership / wards and branches</v>
      </c>
    </row>
    <row r="2760">
      <c r="A2760">
        <v>1942</v>
      </c>
      <c r="B2760" t="str">
        <v>ward_branch_rolls_since_1980</v>
      </c>
      <c r="C2760" t="str">
        <v>Ward &amp; Branch Rolls ∆ since 1980</v>
      </c>
      <c r="D2760" t="str">
        <v>no</v>
      </c>
      <c r="E2760" t="str">
        <v>(Current members per ward and branch) - (1980 members per ward and branch)</v>
      </c>
    </row>
    <row r="2761">
      <c r="A2761">
        <v>1943</v>
      </c>
      <c r="B2761" t="str">
        <v>official_net_growth</v>
      </c>
      <c r="C2761" t="str">
        <v>Official Net Growth</v>
      </c>
      <c r="D2761" t="str">
        <v>yes</v>
      </c>
      <c r="E2761" t="str">
        <v>Official membership - prior-year official membership</v>
      </c>
    </row>
    <row r="2762">
      <c r="A2762">
        <v>1943</v>
      </c>
      <c r="B2762" t="str">
        <v>official_growth_rate</v>
      </c>
      <c r="C2762" t="str">
        <v>Official Growth Rate</v>
      </c>
      <c r="D2762" t="str">
        <v>yes</v>
      </c>
      <c r="E2762" t="str">
        <v>Official net growth / prior-year official membership</v>
      </c>
    </row>
    <row r="2763">
      <c r="A2763">
        <v>1943</v>
      </c>
      <c r="B2763" t="str">
        <v>yoy_net_growth</v>
      </c>
      <c r="C2763" t="str">
        <v>YoY % ∆ Net Growth</v>
      </c>
      <c r="D2763" t="str">
        <v>yes</v>
      </c>
      <c r="E2763" t="str">
        <v>(Official net growth - prior-year net growth) / prior-year net growth</v>
      </c>
    </row>
    <row r="2764">
      <c r="A2764">
        <v>1943</v>
      </c>
      <c r="B2764" t="str">
        <v>cor_baptisms</v>
      </c>
      <c r="C2764" t="str">
        <v>CoR Baptisms</v>
      </c>
      <c r="D2764" t="str">
        <v>yes</v>
      </c>
      <c r="E2764" t="str">
        <v>Children of record from 8 years prior * current CoR baptism rate</v>
      </c>
    </row>
    <row r="2765">
      <c r="A2765">
        <v>1943</v>
      </c>
      <c r="B2765" t="str">
        <v>yoy_cor</v>
      </c>
      <c r="C2765" t="str">
        <v>YoY % ∆ CoR</v>
      </c>
      <c r="D2765" t="str">
        <v>yes</v>
      </c>
      <c r="E2765" t="str">
        <v>(Children of record - prior-year children of record) / prior-year children of record</v>
      </c>
    </row>
    <row r="2766">
      <c r="A2766">
        <v>1943</v>
      </c>
      <c r="B2766" t="str">
        <v>cor_baptisms_as_of_net_growth</v>
      </c>
      <c r="C2766" t="str">
        <v>∆ CoR Baptisms as % of Net Growth</v>
      </c>
      <c r="D2766" t="str">
        <v>yes</v>
      </c>
      <c r="E2766" t="str">
        <v>Children-of-record baptisms / official net growth</v>
      </c>
    </row>
    <row r="2767">
      <c r="A2767">
        <v>1943</v>
      </c>
      <c r="B2767" t="str">
        <v>children_of_record_8_yrs_prior_baptized</v>
      </c>
      <c r="C2767" t="str">
        <v>% children of record, 8 yrs prior, baptized</v>
      </c>
      <c r="D2767" t="str">
        <v>yes</v>
      </c>
      <c r="E2767" t="str">
        <v>Prior-year CoR baptism rate - 0.0002</v>
      </c>
    </row>
    <row r="2768">
      <c r="A2768">
        <v>1943</v>
      </c>
      <c r="B2768" t="str">
        <v>percent_cor_from_8_years_prior_lost</v>
      </c>
      <c r="C2768" t="str">
        <v>Percent CoR from 8 years prior lost</v>
      </c>
      <c r="D2768" t="str">
        <v>yes</v>
      </c>
      <c r="E2768" t="str">
        <v>(CoR 8 years prior - CoR baptisms) / CoR 8 years prior</v>
      </c>
    </row>
    <row r="2769">
      <c r="A2769">
        <v>1943</v>
      </c>
      <c r="B2769" t="str">
        <v>yoy_converts</v>
      </c>
      <c r="C2769" t="str">
        <v>YoY % ∆ Converts</v>
      </c>
      <c r="D2769" t="str">
        <v>yes</v>
      </c>
      <c r="E2769" t="str">
        <v>(Converts - prior-year converts) / prior-year converts</v>
      </c>
    </row>
    <row r="2770">
      <c r="A2770">
        <v>1943</v>
      </c>
      <c r="B2770" t="str">
        <v>membership_increase</v>
      </c>
      <c r="C2770" t="str">
        <v>Membership Increase</v>
      </c>
      <c r="D2770" t="str">
        <v>yes</v>
      </c>
      <c r="E2770" t="str">
        <v>Converts + children-of-record baptisms</v>
      </c>
    </row>
    <row r="2771">
      <c r="A2771">
        <v>1943</v>
      </c>
      <c r="B2771" t="str">
        <v>attrition</v>
      </c>
      <c r="C2771" t="str">
        <v>% ∆ Attrition</v>
      </c>
      <c r="D2771" t="str">
        <v>no</v>
      </c>
      <c r="E2771" t="str">
        <v>(Current attrition - prior-year attrition) / prior-year attrition</v>
      </c>
    </row>
    <row r="2772">
      <c r="A2772">
        <v>1943</v>
      </c>
      <c r="B2772" t="str">
        <v>member_attrition_officially_accounted_for_death_resignation_unbaptized_8yo</v>
      </c>
      <c r="C2772" t="str">
        <v>Member Attrition Officially Accounted For (Death, Resignation, Unbaptized-8yo)</v>
      </c>
      <c r="D2772" t="str">
        <v>yes</v>
      </c>
      <c r="E2772" t="str">
        <v>Membership increase - official net growth</v>
      </c>
    </row>
    <row r="2773">
      <c r="A2773">
        <v>1943</v>
      </c>
      <c r="B2773" t="str">
        <v>missionaries</v>
      </c>
      <c r="C2773" t="str">
        <v>% ∆ Missionaries</v>
      </c>
      <c r="D2773" t="str">
        <v>yes</v>
      </c>
      <c r="E2773" t="str">
        <v>(Full-time missionaries - prior-year full-time missionaries) / prior-year full-time missionaries</v>
      </c>
    </row>
    <row r="2774">
      <c r="A2774">
        <v>1943</v>
      </c>
      <c r="B2774" t="str">
        <v>of_church_on_mission</v>
      </c>
      <c r="C2774" t="str">
        <v>% of Church on Mission</v>
      </c>
      <c r="D2774" t="str">
        <v>yes</v>
      </c>
      <c r="E2774" t="str">
        <v>Full-time missionaries / official membership</v>
      </c>
    </row>
    <row r="2775">
      <c r="A2775">
        <v>1943</v>
      </c>
      <c r="B2775" t="str">
        <v>conv_missionary</v>
      </c>
      <c r="C2775" t="str">
        <v>% ∆ Conv / Missionary</v>
      </c>
      <c r="D2775" t="str">
        <v>yes</v>
      </c>
      <c r="E2775" t="str">
        <v>(Conv / Missionary - prior-year Conv / Missionary) / prior-year Conv / Missionary</v>
      </c>
    </row>
    <row r="2776">
      <c r="A2776">
        <v>1943</v>
      </c>
      <c r="B2776" t="str">
        <v>conv_missionary_ai</v>
      </c>
      <c r="C2776" t="str">
        <v>Conv / Missionary</v>
      </c>
      <c r="D2776" t="str">
        <v>yes</v>
      </c>
      <c r="E2776" t="str">
        <v>Converts / full-time missionaries</v>
      </c>
    </row>
    <row r="2777">
      <c r="A2777">
        <v>1943</v>
      </c>
      <c r="B2777" t="str">
        <v>net_membership_growth_missionary</v>
      </c>
      <c r="C2777" t="str">
        <v>Net Membership Growth / Missionary</v>
      </c>
      <c r="D2777" t="str">
        <v>yes</v>
      </c>
      <c r="E2777" t="str">
        <v>Official net growth / full-time missionaries</v>
      </c>
    </row>
    <row r="2778">
      <c r="A2778">
        <v>1943</v>
      </c>
      <c r="B2778" t="str">
        <v>gross_membership_increase_missionary</v>
      </c>
      <c r="C2778" t="str">
        <v>Gross Membership Increase / Missionary</v>
      </c>
      <c r="D2778" t="str">
        <v>yes</v>
      </c>
      <c r="E2778" t="str">
        <v>Membership increase / full-time missionaries</v>
      </c>
    </row>
    <row r="2779">
      <c r="A2779">
        <v>1943</v>
      </c>
      <c r="B2779" t="str">
        <v>stakes</v>
      </c>
      <c r="C2779" t="str">
        <v>% ∆ Stakes</v>
      </c>
      <c r="D2779" t="str">
        <v>yes</v>
      </c>
      <c r="E2779" t="str">
        <v>(Stakes - prior-year stakes) / prior-year stakes</v>
      </c>
    </row>
    <row r="2780">
      <c r="A2780">
        <v>1943</v>
      </c>
      <c r="B2780" t="str">
        <v>wards_branches</v>
      </c>
      <c r="C2780" t="str">
        <v>% ∆ Wards + Branches</v>
      </c>
      <c r="D2780" t="str">
        <v>yes</v>
      </c>
      <c r="E2780" t="str">
        <v>(Wards and branches - prior-year wards and branches) / prior-year wards and branches</v>
      </c>
    </row>
    <row r="2781">
      <c r="A2781">
        <v>1943</v>
      </c>
      <c r="B2781" t="str">
        <v>ward_branch_stake</v>
      </c>
      <c r="C2781" t="str">
        <v>Ward &amp; Branch / Stake</v>
      </c>
      <c r="D2781" t="str">
        <v>yes</v>
      </c>
      <c r="E2781" t="str">
        <v>Wards and branches / stakes</v>
      </c>
    </row>
    <row r="2782">
      <c r="A2782">
        <v>1943</v>
      </c>
      <c r="B2782" t="str">
        <v>wards_branches_stake_lost_since_1973</v>
      </c>
      <c r="C2782" t="str">
        <v>Wards + Branches / Stake lost since 1973</v>
      </c>
      <c r="D2782" t="str">
        <v>no</v>
      </c>
      <c r="E2782" t="str">
        <v>(1973 wards and branches / stakes) - (current wards and branches / stakes)</v>
      </c>
    </row>
    <row r="2783">
      <c r="A2783">
        <v>1943</v>
      </c>
      <c r="B2783" t="str">
        <v>members_ward_branch</v>
      </c>
      <c r="C2783" t="str">
        <v>Members / Ward &amp; Branch</v>
      </c>
      <c r="D2783" t="str">
        <v>yes</v>
      </c>
      <c r="E2783" t="str">
        <v>Official membership / wards and branches</v>
      </c>
    </row>
    <row r="2784">
      <c r="A2784">
        <v>1943</v>
      </c>
      <c r="B2784" t="str">
        <v>ward_branch_rolls_since_1980</v>
      </c>
      <c r="C2784" t="str">
        <v>Ward &amp; Branch Rolls ∆ since 1980</v>
      </c>
      <c r="D2784" t="str">
        <v>no</v>
      </c>
      <c r="E2784" t="str">
        <v>(Current members per ward and branch) - (1980 members per ward and branch)</v>
      </c>
    </row>
    <row r="2785">
      <c r="A2785">
        <v>1944</v>
      </c>
      <c r="B2785" t="str">
        <v>official_net_growth</v>
      </c>
      <c r="C2785" t="str">
        <v>Official Net Growth</v>
      </c>
      <c r="D2785" t="str">
        <v>yes</v>
      </c>
      <c r="E2785" t="str">
        <v>Official membership - prior-year official membership</v>
      </c>
    </row>
    <row r="2786">
      <c r="A2786">
        <v>1944</v>
      </c>
      <c r="B2786" t="str">
        <v>official_growth_rate</v>
      </c>
      <c r="C2786" t="str">
        <v>Official Growth Rate</v>
      </c>
      <c r="D2786" t="str">
        <v>yes</v>
      </c>
      <c r="E2786" t="str">
        <v>Official net growth / prior-year official membership</v>
      </c>
    </row>
    <row r="2787">
      <c r="A2787">
        <v>1944</v>
      </c>
      <c r="B2787" t="str">
        <v>yoy_net_growth</v>
      </c>
      <c r="C2787" t="str">
        <v>YoY % ∆ Net Growth</v>
      </c>
      <c r="D2787" t="str">
        <v>yes</v>
      </c>
      <c r="E2787" t="str">
        <v>(Official net growth - prior-year net growth) / prior-year net growth</v>
      </c>
    </row>
    <row r="2788">
      <c r="A2788">
        <v>1944</v>
      </c>
      <c r="B2788" t="str">
        <v>cor_baptisms</v>
      </c>
      <c r="C2788" t="str">
        <v>CoR Baptisms</v>
      </c>
      <c r="D2788" t="str">
        <v>yes</v>
      </c>
      <c r="E2788" t="str">
        <v>Children of record from 8 years prior * current CoR baptism rate</v>
      </c>
    </row>
    <row r="2789">
      <c r="A2789">
        <v>1944</v>
      </c>
      <c r="B2789" t="str">
        <v>yoy_cor</v>
      </c>
      <c r="C2789" t="str">
        <v>YoY % ∆ CoR</v>
      </c>
      <c r="D2789" t="str">
        <v>yes</v>
      </c>
      <c r="E2789" t="str">
        <v>(Children of record - prior-year children of record) / prior-year children of record</v>
      </c>
    </row>
    <row r="2790">
      <c r="A2790">
        <v>1944</v>
      </c>
      <c r="B2790" t="str">
        <v>cor_baptisms_as_of_net_growth</v>
      </c>
      <c r="C2790" t="str">
        <v>∆ CoR Baptisms as % of Net Growth</v>
      </c>
      <c r="D2790" t="str">
        <v>yes</v>
      </c>
      <c r="E2790" t="str">
        <v>Children-of-record baptisms / official net growth</v>
      </c>
    </row>
    <row r="2791">
      <c r="A2791">
        <v>1944</v>
      </c>
      <c r="B2791" t="str">
        <v>children_of_record_8_yrs_prior_baptized</v>
      </c>
      <c r="C2791" t="str">
        <v>% children of record, 8 yrs prior, baptized</v>
      </c>
      <c r="D2791" t="str">
        <v>yes</v>
      </c>
      <c r="E2791" t="str">
        <v>Prior-year CoR baptism rate - 0.0002</v>
      </c>
    </row>
    <row r="2792">
      <c r="A2792">
        <v>1944</v>
      </c>
      <c r="B2792" t="str">
        <v>percent_cor_from_8_years_prior_lost</v>
      </c>
      <c r="C2792" t="str">
        <v>Percent CoR from 8 years prior lost</v>
      </c>
      <c r="D2792" t="str">
        <v>yes</v>
      </c>
      <c r="E2792" t="str">
        <v>(CoR 8 years prior - CoR baptisms) / CoR 8 years prior</v>
      </c>
    </row>
    <row r="2793">
      <c r="A2793">
        <v>1944</v>
      </c>
      <c r="B2793" t="str">
        <v>yoy_converts</v>
      </c>
      <c r="C2793" t="str">
        <v>YoY % ∆ Converts</v>
      </c>
      <c r="D2793" t="str">
        <v>yes</v>
      </c>
      <c r="E2793" t="str">
        <v>(Converts - prior-year converts) / prior-year converts</v>
      </c>
    </row>
    <row r="2794">
      <c r="A2794">
        <v>1944</v>
      </c>
      <c r="B2794" t="str">
        <v>membership_increase</v>
      </c>
      <c r="C2794" t="str">
        <v>Membership Increase</v>
      </c>
      <c r="D2794" t="str">
        <v>yes</v>
      </c>
      <c r="E2794" t="str">
        <v>Converts + children-of-record baptisms</v>
      </c>
    </row>
    <row r="2795">
      <c r="A2795">
        <v>1944</v>
      </c>
      <c r="B2795" t="str">
        <v>attrition</v>
      </c>
      <c r="C2795" t="str">
        <v>% ∆ Attrition</v>
      </c>
      <c r="D2795" t="str">
        <v>no</v>
      </c>
      <c r="E2795" t="str">
        <v>(Current attrition - prior-year attrition) / prior-year attrition</v>
      </c>
    </row>
    <row r="2796">
      <c r="A2796">
        <v>1944</v>
      </c>
      <c r="B2796" t="str">
        <v>member_attrition_officially_accounted_for_death_resignation_unbaptized_8yo</v>
      </c>
      <c r="C2796" t="str">
        <v>Member Attrition Officially Accounted For (Death, Resignation, Unbaptized-8yo)</v>
      </c>
      <c r="D2796" t="str">
        <v>yes</v>
      </c>
      <c r="E2796" t="str">
        <v>Membership increase - official net growth</v>
      </c>
    </row>
    <row r="2797">
      <c r="A2797">
        <v>1944</v>
      </c>
      <c r="B2797" t="str">
        <v>missionaries</v>
      </c>
      <c r="C2797" t="str">
        <v>% ∆ Missionaries</v>
      </c>
      <c r="D2797" t="str">
        <v>yes</v>
      </c>
      <c r="E2797" t="str">
        <v>(Full-time missionaries - prior-year full-time missionaries) / prior-year full-time missionaries</v>
      </c>
    </row>
    <row r="2798">
      <c r="A2798">
        <v>1944</v>
      </c>
      <c r="B2798" t="str">
        <v>of_church_on_mission</v>
      </c>
      <c r="C2798" t="str">
        <v>% of Church on Mission</v>
      </c>
      <c r="D2798" t="str">
        <v>yes</v>
      </c>
      <c r="E2798" t="str">
        <v>Full-time missionaries / official membership</v>
      </c>
    </row>
    <row r="2799">
      <c r="A2799">
        <v>1944</v>
      </c>
      <c r="B2799" t="str">
        <v>conv_missionary</v>
      </c>
      <c r="C2799" t="str">
        <v>% ∆ Conv / Missionary</v>
      </c>
      <c r="D2799" t="str">
        <v>yes</v>
      </c>
      <c r="E2799" t="str">
        <v>(Conv / Missionary - prior-year Conv / Missionary) / prior-year Conv / Missionary</v>
      </c>
    </row>
    <row r="2800">
      <c r="A2800">
        <v>1944</v>
      </c>
      <c r="B2800" t="str">
        <v>conv_missionary_ai</v>
      </c>
      <c r="C2800" t="str">
        <v>Conv / Missionary</v>
      </c>
      <c r="D2800" t="str">
        <v>yes</v>
      </c>
      <c r="E2800" t="str">
        <v>Converts / full-time missionaries</v>
      </c>
    </row>
    <row r="2801">
      <c r="A2801">
        <v>1944</v>
      </c>
      <c r="B2801" t="str">
        <v>net_membership_growth_missionary</v>
      </c>
      <c r="C2801" t="str">
        <v>Net Membership Growth / Missionary</v>
      </c>
      <c r="D2801" t="str">
        <v>yes</v>
      </c>
      <c r="E2801" t="str">
        <v>Official net growth / full-time missionaries</v>
      </c>
    </row>
    <row r="2802">
      <c r="A2802">
        <v>1944</v>
      </c>
      <c r="B2802" t="str">
        <v>gross_membership_increase_missionary</v>
      </c>
      <c r="C2802" t="str">
        <v>Gross Membership Increase / Missionary</v>
      </c>
      <c r="D2802" t="str">
        <v>yes</v>
      </c>
      <c r="E2802" t="str">
        <v>Membership increase / full-time missionaries</v>
      </c>
    </row>
    <row r="2803">
      <c r="A2803">
        <v>1944</v>
      </c>
      <c r="B2803" t="str">
        <v>stakes</v>
      </c>
      <c r="C2803" t="str">
        <v>% ∆ Stakes</v>
      </c>
      <c r="D2803" t="str">
        <v>yes</v>
      </c>
      <c r="E2803" t="str">
        <v>(Stakes - prior-year stakes) / prior-year stakes</v>
      </c>
    </row>
    <row r="2804">
      <c r="A2804">
        <v>1944</v>
      </c>
      <c r="B2804" t="str">
        <v>wards_branches</v>
      </c>
      <c r="C2804" t="str">
        <v>% ∆ Wards + Branches</v>
      </c>
      <c r="D2804" t="str">
        <v>yes</v>
      </c>
      <c r="E2804" t="str">
        <v>(Wards and branches - prior-year wards and branches) / prior-year wards and branches</v>
      </c>
    </row>
    <row r="2805">
      <c r="A2805">
        <v>1944</v>
      </c>
      <c r="B2805" t="str">
        <v>ward_branch_stake</v>
      </c>
      <c r="C2805" t="str">
        <v>Ward &amp; Branch / Stake</v>
      </c>
      <c r="D2805" t="str">
        <v>yes</v>
      </c>
      <c r="E2805" t="str">
        <v>Wards and branches / stakes</v>
      </c>
    </row>
    <row r="2806">
      <c r="A2806">
        <v>1944</v>
      </c>
      <c r="B2806" t="str">
        <v>wards_branches_stake_lost_since_1973</v>
      </c>
      <c r="C2806" t="str">
        <v>Wards + Branches / Stake lost since 1973</v>
      </c>
      <c r="D2806" t="str">
        <v>no</v>
      </c>
      <c r="E2806" t="str">
        <v>(1973 wards and branches / stakes) - (current wards and branches / stakes)</v>
      </c>
    </row>
    <row r="2807">
      <c r="A2807">
        <v>1944</v>
      </c>
      <c r="B2807" t="str">
        <v>members_ward_branch</v>
      </c>
      <c r="C2807" t="str">
        <v>Members / Ward &amp; Branch</v>
      </c>
      <c r="D2807" t="str">
        <v>yes</v>
      </c>
      <c r="E2807" t="str">
        <v>Official membership / wards and branches</v>
      </c>
    </row>
    <row r="2808">
      <c r="A2808">
        <v>1944</v>
      </c>
      <c r="B2808" t="str">
        <v>ward_branch_rolls_since_1980</v>
      </c>
      <c r="C2808" t="str">
        <v>Ward &amp; Branch Rolls ∆ since 1980</v>
      </c>
      <c r="D2808" t="str">
        <v>no</v>
      </c>
      <c r="E2808" t="str">
        <v>(Current members per ward and branch) - (1980 members per ward and branch)</v>
      </c>
    </row>
    <row r="2809">
      <c r="A2809">
        <v>1945</v>
      </c>
      <c r="B2809" t="str">
        <v>official_net_growth</v>
      </c>
      <c r="C2809" t="str">
        <v>Official Net Growth</v>
      </c>
      <c r="D2809" t="str">
        <v>yes</v>
      </c>
      <c r="E2809" t="str">
        <v>Official membership - prior-year official membership</v>
      </c>
    </row>
    <row r="2810">
      <c r="A2810">
        <v>1945</v>
      </c>
      <c r="B2810" t="str">
        <v>official_growth_rate</v>
      </c>
      <c r="C2810" t="str">
        <v>Official Growth Rate</v>
      </c>
      <c r="D2810" t="str">
        <v>yes</v>
      </c>
      <c r="E2810" t="str">
        <v>Official net growth / prior-year official membership</v>
      </c>
    </row>
    <row r="2811">
      <c r="A2811">
        <v>1945</v>
      </c>
      <c r="B2811" t="str">
        <v>yoy_net_growth</v>
      </c>
      <c r="C2811" t="str">
        <v>YoY % ∆ Net Growth</v>
      </c>
      <c r="D2811" t="str">
        <v>yes</v>
      </c>
      <c r="E2811" t="str">
        <v>(Official net growth - prior-year net growth) / prior-year net growth</v>
      </c>
    </row>
    <row r="2812">
      <c r="A2812">
        <v>1945</v>
      </c>
      <c r="B2812" t="str">
        <v>cor_baptisms</v>
      </c>
      <c r="C2812" t="str">
        <v>CoR Baptisms</v>
      </c>
      <c r="D2812" t="str">
        <v>yes</v>
      </c>
      <c r="E2812" t="str">
        <v>Children of record from 8 years prior * current CoR baptism rate</v>
      </c>
    </row>
    <row r="2813">
      <c r="A2813">
        <v>1945</v>
      </c>
      <c r="B2813" t="str">
        <v>yoy_cor</v>
      </c>
      <c r="C2813" t="str">
        <v>YoY % ∆ CoR</v>
      </c>
      <c r="D2813" t="str">
        <v>yes</v>
      </c>
      <c r="E2813" t="str">
        <v>(Children of record - prior-year children of record) / prior-year children of record</v>
      </c>
    </row>
    <row r="2814">
      <c r="A2814">
        <v>1945</v>
      </c>
      <c r="B2814" t="str">
        <v>cor_baptisms_as_of_net_growth</v>
      </c>
      <c r="C2814" t="str">
        <v>∆ CoR Baptisms as % of Net Growth</v>
      </c>
      <c r="D2814" t="str">
        <v>yes</v>
      </c>
      <c r="E2814" t="str">
        <v>Children-of-record baptisms / official net growth</v>
      </c>
    </row>
    <row r="2815">
      <c r="A2815">
        <v>1945</v>
      </c>
      <c r="B2815" t="str">
        <v>children_of_record_8_yrs_prior_baptized</v>
      </c>
      <c r="C2815" t="str">
        <v>% children of record, 8 yrs prior, baptized</v>
      </c>
      <c r="D2815" t="str">
        <v>yes</v>
      </c>
      <c r="E2815" t="str">
        <v>Prior-year CoR baptism rate - 0.0002</v>
      </c>
    </row>
    <row r="2816">
      <c r="A2816">
        <v>1945</v>
      </c>
      <c r="B2816" t="str">
        <v>percent_cor_from_8_years_prior_lost</v>
      </c>
      <c r="C2816" t="str">
        <v>Percent CoR from 8 years prior lost</v>
      </c>
      <c r="D2816" t="str">
        <v>yes</v>
      </c>
      <c r="E2816" t="str">
        <v>(CoR 8 years prior - CoR baptisms) / CoR 8 years prior</v>
      </c>
    </row>
    <row r="2817">
      <c r="A2817">
        <v>1945</v>
      </c>
      <c r="B2817" t="str">
        <v>yoy_converts</v>
      </c>
      <c r="C2817" t="str">
        <v>YoY % ∆ Converts</v>
      </c>
      <c r="D2817" t="str">
        <v>yes</v>
      </c>
      <c r="E2817" t="str">
        <v>(Converts - prior-year converts) / prior-year converts</v>
      </c>
    </row>
    <row r="2818">
      <c r="A2818">
        <v>1945</v>
      </c>
      <c r="B2818" t="str">
        <v>membership_increase</v>
      </c>
      <c r="C2818" t="str">
        <v>Membership Increase</v>
      </c>
      <c r="D2818" t="str">
        <v>yes</v>
      </c>
      <c r="E2818" t="str">
        <v>Converts + children-of-record baptisms</v>
      </c>
    </row>
    <row r="2819">
      <c r="A2819">
        <v>1945</v>
      </c>
      <c r="B2819" t="str">
        <v>attrition</v>
      </c>
      <c r="C2819" t="str">
        <v>% ∆ Attrition</v>
      </c>
      <c r="D2819" t="str">
        <v>no</v>
      </c>
      <c r="E2819" t="str">
        <v>(Current attrition - prior-year attrition) / prior-year attrition</v>
      </c>
    </row>
    <row r="2820">
      <c r="A2820">
        <v>1945</v>
      </c>
      <c r="B2820" t="str">
        <v>member_attrition_officially_accounted_for_death_resignation_unbaptized_8yo</v>
      </c>
      <c r="C2820" t="str">
        <v>Member Attrition Officially Accounted For (Death, Resignation, Unbaptized-8yo)</v>
      </c>
      <c r="D2820" t="str">
        <v>yes</v>
      </c>
      <c r="E2820" t="str">
        <v>Membership increase - official net growth</v>
      </c>
    </row>
    <row r="2821">
      <c r="A2821">
        <v>1945</v>
      </c>
      <c r="B2821" t="str">
        <v>missionaries</v>
      </c>
      <c r="C2821" t="str">
        <v>% ∆ Missionaries</v>
      </c>
      <c r="D2821" t="str">
        <v>yes</v>
      </c>
      <c r="E2821" t="str">
        <v>(Full-time missionaries - prior-year full-time missionaries) / prior-year full-time missionaries</v>
      </c>
    </row>
    <row r="2822">
      <c r="A2822">
        <v>1945</v>
      </c>
      <c r="B2822" t="str">
        <v>of_church_on_mission</v>
      </c>
      <c r="C2822" t="str">
        <v>% of Church on Mission</v>
      </c>
      <c r="D2822" t="str">
        <v>yes</v>
      </c>
      <c r="E2822" t="str">
        <v>Full-time missionaries / official membership</v>
      </c>
    </row>
    <row r="2823">
      <c r="A2823">
        <v>1945</v>
      </c>
      <c r="B2823" t="str">
        <v>conv_missionary</v>
      </c>
      <c r="C2823" t="str">
        <v>% ∆ Conv / Missionary</v>
      </c>
      <c r="D2823" t="str">
        <v>yes</v>
      </c>
      <c r="E2823" t="str">
        <v>(Conv / Missionary - prior-year Conv / Missionary) / prior-year Conv / Missionary</v>
      </c>
    </row>
    <row r="2824">
      <c r="A2824">
        <v>1945</v>
      </c>
      <c r="B2824" t="str">
        <v>conv_missionary_ai</v>
      </c>
      <c r="C2824" t="str">
        <v>Conv / Missionary</v>
      </c>
      <c r="D2824" t="str">
        <v>yes</v>
      </c>
      <c r="E2824" t="str">
        <v>Converts / full-time missionaries</v>
      </c>
    </row>
    <row r="2825">
      <c r="A2825">
        <v>1945</v>
      </c>
      <c r="B2825" t="str">
        <v>net_membership_growth_missionary</v>
      </c>
      <c r="C2825" t="str">
        <v>Net Membership Growth / Missionary</v>
      </c>
      <c r="D2825" t="str">
        <v>yes</v>
      </c>
      <c r="E2825" t="str">
        <v>Official net growth / full-time missionaries</v>
      </c>
    </row>
    <row r="2826">
      <c r="A2826">
        <v>1945</v>
      </c>
      <c r="B2826" t="str">
        <v>gross_membership_increase_missionary</v>
      </c>
      <c r="C2826" t="str">
        <v>Gross Membership Increase / Missionary</v>
      </c>
      <c r="D2826" t="str">
        <v>yes</v>
      </c>
      <c r="E2826" t="str">
        <v>Membership increase / full-time missionaries</v>
      </c>
    </row>
    <row r="2827">
      <c r="A2827">
        <v>1945</v>
      </c>
      <c r="B2827" t="str">
        <v>stakes</v>
      </c>
      <c r="C2827" t="str">
        <v>% ∆ Stakes</v>
      </c>
      <c r="D2827" t="str">
        <v>yes</v>
      </c>
      <c r="E2827" t="str">
        <v>(Stakes - prior-year stakes) / prior-year stakes</v>
      </c>
    </row>
    <row r="2828">
      <c r="A2828">
        <v>1945</v>
      </c>
      <c r="B2828" t="str">
        <v>wards_branches</v>
      </c>
      <c r="C2828" t="str">
        <v>% ∆ Wards + Branches</v>
      </c>
      <c r="D2828" t="str">
        <v>yes</v>
      </c>
      <c r="E2828" t="str">
        <v>(Wards and branches - prior-year wards and branches) / prior-year wards and branches</v>
      </c>
    </row>
    <row r="2829">
      <c r="A2829">
        <v>1945</v>
      </c>
      <c r="B2829" t="str">
        <v>ward_branch_stake</v>
      </c>
      <c r="C2829" t="str">
        <v>Ward &amp; Branch / Stake</v>
      </c>
      <c r="D2829" t="str">
        <v>yes</v>
      </c>
      <c r="E2829" t="str">
        <v>Wards and branches / stakes</v>
      </c>
    </row>
    <row r="2830">
      <c r="A2830">
        <v>1945</v>
      </c>
      <c r="B2830" t="str">
        <v>wards_branches_stake_lost_since_1973</v>
      </c>
      <c r="C2830" t="str">
        <v>Wards + Branches / Stake lost since 1973</v>
      </c>
      <c r="D2830" t="str">
        <v>no</v>
      </c>
      <c r="E2830" t="str">
        <v>(1973 wards and branches / stakes) - (current wards and branches / stakes)</v>
      </c>
    </row>
    <row r="2831">
      <c r="A2831">
        <v>1945</v>
      </c>
      <c r="B2831" t="str">
        <v>members_ward_branch</v>
      </c>
      <c r="C2831" t="str">
        <v>Members / Ward &amp; Branch</v>
      </c>
      <c r="D2831" t="str">
        <v>yes</v>
      </c>
      <c r="E2831" t="str">
        <v>Official membership / wards and branches</v>
      </c>
    </row>
    <row r="2832">
      <c r="A2832">
        <v>1945</v>
      </c>
      <c r="B2832" t="str">
        <v>ward_branch_rolls_since_1980</v>
      </c>
      <c r="C2832" t="str">
        <v>Ward &amp; Branch Rolls ∆ since 1980</v>
      </c>
      <c r="D2832" t="str">
        <v>no</v>
      </c>
      <c r="E2832" t="str">
        <v>(Current members per ward and branch) - (1980 members per ward and branch)</v>
      </c>
    </row>
    <row r="2833">
      <c r="A2833">
        <v>1946</v>
      </c>
      <c r="B2833" t="str">
        <v>official_net_growth</v>
      </c>
      <c r="C2833" t="str">
        <v>Official Net Growth</v>
      </c>
      <c r="D2833" t="str">
        <v>yes</v>
      </c>
      <c r="E2833" t="str">
        <v>Official membership - prior-year official membership</v>
      </c>
    </row>
    <row r="2834">
      <c r="A2834">
        <v>1946</v>
      </c>
      <c r="B2834" t="str">
        <v>official_growth_rate</v>
      </c>
      <c r="C2834" t="str">
        <v>Official Growth Rate</v>
      </c>
      <c r="D2834" t="str">
        <v>yes</v>
      </c>
      <c r="E2834" t="str">
        <v>Official net growth / prior-year official membership</v>
      </c>
    </row>
    <row r="2835">
      <c r="A2835">
        <v>1946</v>
      </c>
      <c r="B2835" t="str">
        <v>yoy_net_growth</v>
      </c>
      <c r="C2835" t="str">
        <v>YoY % ∆ Net Growth</v>
      </c>
      <c r="D2835" t="str">
        <v>yes</v>
      </c>
      <c r="E2835" t="str">
        <v>(Official net growth - prior-year net growth) / prior-year net growth</v>
      </c>
    </row>
    <row r="2836">
      <c r="A2836">
        <v>1946</v>
      </c>
      <c r="B2836" t="str">
        <v>cor_baptisms</v>
      </c>
      <c r="C2836" t="str">
        <v>CoR Baptisms</v>
      </c>
      <c r="D2836" t="str">
        <v>yes</v>
      </c>
      <c r="E2836" t="str">
        <v>Children of record from 8 years prior * current CoR baptism rate</v>
      </c>
    </row>
    <row r="2837">
      <c r="A2837">
        <v>1946</v>
      </c>
      <c r="B2837" t="str">
        <v>yoy_cor</v>
      </c>
      <c r="C2837" t="str">
        <v>YoY % ∆ CoR</v>
      </c>
      <c r="D2837" t="str">
        <v>yes</v>
      </c>
      <c r="E2837" t="str">
        <v>(Children of record - prior-year children of record) / prior-year children of record</v>
      </c>
    </row>
    <row r="2838">
      <c r="A2838">
        <v>1946</v>
      </c>
      <c r="B2838" t="str">
        <v>cor_baptisms_as_of_net_growth</v>
      </c>
      <c r="C2838" t="str">
        <v>∆ CoR Baptisms as % of Net Growth</v>
      </c>
      <c r="D2838" t="str">
        <v>yes</v>
      </c>
      <c r="E2838" t="str">
        <v>Children-of-record baptisms / official net growth</v>
      </c>
    </row>
    <row r="2839">
      <c r="A2839">
        <v>1946</v>
      </c>
      <c r="B2839" t="str">
        <v>children_of_record_8_yrs_prior_baptized</v>
      </c>
      <c r="C2839" t="str">
        <v>% children of record, 8 yrs prior, baptized</v>
      </c>
      <c r="D2839" t="str">
        <v>yes</v>
      </c>
      <c r="E2839" t="str">
        <v>Prior-year CoR baptism rate - 0.0002</v>
      </c>
    </row>
    <row r="2840">
      <c r="A2840">
        <v>1946</v>
      </c>
      <c r="B2840" t="str">
        <v>percent_cor_from_8_years_prior_lost</v>
      </c>
      <c r="C2840" t="str">
        <v>Percent CoR from 8 years prior lost</v>
      </c>
      <c r="D2840" t="str">
        <v>yes</v>
      </c>
      <c r="E2840" t="str">
        <v>(CoR 8 years prior - CoR baptisms) / CoR 8 years prior</v>
      </c>
    </row>
    <row r="2841">
      <c r="A2841">
        <v>1946</v>
      </c>
      <c r="B2841" t="str">
        <v>yoy_converts</v>
      </c>
      <c r="C2841" t="str">
        <v>YoY % ∆ Converts</v>
      </c>
      <c r="D2841" t="str">
        <v>yes</v>
      </c>
      <c r="E2841" t="str">
        <v>(Converts - prior-year converts) / prior-year converts</v>
      </c>
    </row>
    <row r="2842">
      <c r="A2842">
        <v>1946</v>
      </c>
      <c r="B2842" t="str">
        <v>membership_increase</v>
      </c>
      <c r="C2842" t="str">
        <v>Membership Increase</v>
      </c>
      <c r="D2842" t="str">
        <v>yes</v>
      </c>
      <c r="E2842" t="str">
        <v>Converts + children-of-record baptisms</v>
      </c>
    </row>
    <row r="2843">
      <c r="A2843">
        <v>1946</v>
      </c>
      <c r="B2843" t="str">
        <v>attrition</v>
      </c>
      <c r="C2843" t="str">
        <v>% ∆ Attrition</v>
      </c>
      <c r="D2843" t="str">
        <v>no</v>
      </c>
      <c r="E2843" t="str">
        <v>(Current attrition - prior-year attrition) / prior-year attrition</v>
      </c>
    </row>
    <row r="2844">
      <c r="A2844">
        <v>1946</v>
      </c>
      <c r="B2844" t="str">
        <v>member_attrition_officially_accounted_for_death_resignation_unbaptized_8yo</v>
      </c>
      <c r="C2844" t="str">
        <v>Member Attrition Officially Accounted For (Death, Resignation, Unbaptized-8yo)</v>
      </c>
      <c r="D2844" t="str">
        <v>yes</v>
      </c>
      <c r="E2844" t="str">
        <v>Membership increase - official net growth</v>
      </c>
    </row>
    <row r="2845">
      <c r="A2845">
        <v>1946</v>
      </c>
      <c r="B2845" t="str">
        <v>missionaries</v>
      </c>
      <c r="C2845" t="str">
        <v>% ∆ Missionaries</v>
      </c>
      <c r="D2845" t="str">
        <v>yes</v>
      </c>
      <c r="E2845" t="str">
        <v>(Full-time missionaries - prior-year full-time missionaries) / prior-year full-time missionaries</v>
      </c>
    </row>
    <row r="2846">
      <c r="A2846">
        <v>1946</v>
      </c>
      <c r="B2846" t="str">
        <v>of_church_on_mission</v>
      </c>
      <c r="C2846" t="str">
        <v>% of Church on Mission</v>
      </c>
      <c r="D2846" t="str">
        <v>yes</v>
      </c>
      <c r="E2846" t="str">
        <v>Full-time missionaries / official membership</v>
      </c>
    </row>
    <row r="2847">
      <c r="A2847">
        <v>1946</v>
      </c>
      <c r="B2847" t="str">
        <v>conv_missionary</v>
      </c>
      <c r="C2847" t="str">
        <v>% ∆ Conv / Missionary</v>
      </c>
      <c r="D2847" t="str">
        <v>yes</v>
      </c>
      <c r="E2847" t="str">
        <v>(Conv / Missionary - prior-year Conv / Missionary) / prior-year Conv / Missionary</v>
      </c>
    </row>
    <row r="2848">
      <c r="A2848">
        <v>1946</v>
      </c>
      <c r="B2848" t="str">
        <v>conv_missionary_ai</v>
      </c>
      <c r="C2848" t="str">
        <v>Conv / Missionary</v>
      </c>
      <c r="D2848" t="str">
        <v>yes</v>
      </c>
      <c r="E2848" t="str">
        <v>Converts / full-time missionaries</v>
      </c>
    </row>
    <row r="2849">
      <c r="A2849">
        <v>1946</v>
      </c>
      <c r="B2849" t="str">
        <v>net_membership_growth_missionary</v>
      </c>
      <c r="C2849" t="str">
        <v>Net Membership Growth / Missionary</v>
      </c>
      <c r="D2849" t="str">
        <v>yes</v>
      </c>
      <c r="E2849" t="str">
        <v>Official net growth / full-time missionaries</v>
      </c>
    </row>
    <row r="2850">
      <c r="A2850">
        <v>1946</v>
      </c>
      <c r="B2850" t="str">
        <v>gross_membership_increase_missionary</v>
      </c>
      <c r="C2850" t="str">
        <v>Gross Membership Increase / Missionary</v>
      </c>
      <c r="D2850" t="str">
        <v>yes</v>
      </c>
      <c r="E2850" t="str">
        <v>Membership increase / full-time missionaries</v>
      </c>
    </row>
    <row r="2851">
      <c r="A2851">
        <v>1946</v>
      </c>
      <c r="B2851" t="str">
        <v>stakes</v>
      </c>
      <c r="C2851" t="str">
        <v>% ∆ Stakes</v>
      </c>
      <c r="D2851" t="str">
        <v>yes</v>
      </c>
      <c r="E2851" t="str">
        <v>(Stakes - prior-year stakes) / prior-year stakes</v>
      </c>
    </row>
    <row r="2852">
      <c r="A2852">
        <v>1946</v>
      </c>
      <c r="B2852" t="str">
        <v>wards_branches</v>
      </c>
      <c r="C2852" t="str">
        <v>% ∆ Wards + Branches</v>
      </c>
      <c r="D2852" t="str">
        <v>yes</v>
      </c>
      <c r="E2852" t="str">
        <v>(Wards and branches - prior-year wards and branches) / prior-year wards and branches</v>
      </c>
    </row>
    <row r="2853">
      <c r="A2853">
        <v>1946</v>
      </c>
      <c r="B2853" t="str">
        <v>ward_branch_stake</v>
      </c>
      <c r="C2853" t="str">
        <v>Ward &amp; Branch / Stake</v>
      </c>
      <c r="D2853" t="str">
        <v>yes</v>
      </c>
      <c r="E2853" t="str">
        <v>Wards and branches / stakes</v>
      </c>
    </row>
    <row r="2854">
      <c r="A2854">
        <v>1946</v>
      </c>
      <c r="B2854" t="str">
        <v>wards_branches_stake_lost_since_1973</v>
      </c>
      <c r="C2854" t="str">
        <v>Wards + Branches / Stake lost since 1973</v>
      </c>
      <c r="D2854" t="str">
        <v>no</v>
      </c>
      <c r="E2854" t="str">
        <v>(1973 wards and branches / stakes) - (current wards and branches / stakes)</v>
      </c>
    </row>
    <row r="2855">
      <c r="A2855">
        <v>1946</v>
      </c>
      <c r="B2855" t="str">
        <v>members_ward_branch</v>
      </c>
      <c r="C2855" t="str">
        <v>Members / Ward &amp; Branch</v>
      </c>
      <c r="D2855" t="str">
        <v>yes</v>
      </c>
      <c r="E2855" t="str">
        <v>Official membership / wards and branches</v>
      </c>
    </row>
    <row r="2856">
      <c r="A2856">
        <v>1946</v>
      </c>
      <c r="B2856" t="str">
        <v>ward_branch_rolls_since_1980</v>
      </c>
      <c r="C2856" t="str">
        <v>Ward &amp; Branch Rolls ∆ since 1980</v>
      </c>
      <c r="D2856" t="str">
        <v>no</v>
      </c>
      <c r="E2856" t="str">
        <v>(Current members per ward and branch) - (1980 members per ward and branch)</v>
      </c>
    </row>
    <row r="2857">
      <c r="A2857">
        <v>1947</v>
      </c>
      <c r="B2857" t="str">
        <v>official_net_growth</v>
      </c>
      <c r="C2857" t="str">
        <v>Official Net Growth</v>
      </c>
      <c r="D2857" t="str">
        <v>yes</v>
      </c>
      <c r="E2857" t="str">
        <v>Official membership - prior-year official membership</v>
      </c>
    </row>
    <row r="2858">
      <c r="A2858">
        <v>1947</v>
      </c>
      <c r="B2858" t="str">
        <v>official_growth_rate</v>
      </c>
      <c r="C2858" t="str">
        <v>Official Growth Rate</v>
      </c>
      <c r="D2858" t="str">
        <v>yes</v>
      </c>
      <c r="E2858" t="str">
        <v>Official net growth / prior-year official membership</v>
      </c>
    </row>
    <row r="2859">
      <c r="A2859">
        <v>1947</v>
      </c>
      <c r="B2859" t="str">
        <v>yoy_net_growth</v>
      </c>
      <c r="C2859" t="str">
        <v>YoY % ∆ Net Growth</v>
      </c>
      <c r="D2859" t="str">
        <v>yes</v>
      </c>
      <c r="E2859" t="str">
        <v>(Official net growth - prior-year net growth) / prior-year net growth</v>
      </c>
    </row>
    <row r="2860">
      <c r="A2860">
        <v>1947</v>
      </c>
      <c r="B2860" t="str">
        <v>cor_baptisms</v>
      </c>
      <c r="C2860" t="str">
        <v>CoR Baptisms</v>
      </c>
      <c r="D2860" t="str">
        <v>yes</v>
      </c>
      <c r="E2860" t="str">
        <v>Children of record from 8 years prior * current CoR baptism rate</v>
      </c>
    </row>
    <row r="2861">
      <c r="A2861">
        <v>1947</v>
      </c>
      <c r="B2861" t="str">
        <v>yoy_cor</v>
      </c>
      <c r="C2861" t="str">
        <v>YoY % ∆ CoR</v>
      </c>
      <c r="D2861" t="str">
        <v>yes</v>
      </c>
      <c r="E2861" t="str">
        <v>(Children of record - prior-year children of record) / prior-year children of record</v>
      </c>
    </row>
    <row r="2862">
      <c r="A2862">
        <v>1947</v>
      </c>
      <c r="B2862" t="str">
        <v>cor_baptisms_as_of_net_growth</v>
      </c>
      <c r="C2862" t="str">
        <v>∆ CoR Baptisms as % of Net Growth</v>
      </c>
      <c r="D2862" t="str">
        <v>yes</v>
      </c>
      <c r="E2862" t="str">
        <v>Children-of-record baptisms / official net growth</v>
      </c>
    </row>
    <row r="2863">
      <c r="A2863">
        <v>1947</v>
      </c>
      <c r="B2863" t="str">
        <v>children_of_record_8_yrs_prior_baptized</v>
      </c>
      <c r="C2863" t="str">
        <v>% children of record, 8 yrs prior, baptized</v>
      </c>
      <c r="D2863" t="str">
        <v>yes</v>
      </c>
      <c r="E2863" t="str">
        <v>Prior-year CoR baptism rate - 0.0002</v>
      </c>
    </row>
    <row r="2864">
      <c r="A2864">
        <v>1947</v>
      </c>
      <c r="B2864" t="str">
        <v>percent_cor_from_8_years_prior_lost</v>
      </c>
      <c r="C2864" t="str">
        <v>Percent CoR from 8 years prior lost</v>
      </c>
      <c r="D2864" t="str">
        <v>yes</v>
      </c>
      <c r="E2864" t="str">
        <v>(CoR 8 years prior - CoR baptisms) / CoR 8 years prior</v>
      </c>
    </row>
    <row r="2865">
      <c r="A2865">
        <v>1947</v>
      </c>
      <c r="B2865" t="str">
        <v>yoy_converts</v>
      </c>
      <c r="C2865" t="str">
        <v>YoY % ∆ Converts</v>
      </c>
      <c r="D2865" t="str">
        <v>yes</v>
      </c>
      <c r="E2865" t="str">
        <v>(Converts - prior-year converts) / prior-year converts</v>
      </c>
    </row>
    <row r="2866">
      <c r="A2866">
        <v>1947</v>
      </c>
      <c r="B2866" t="str">
        <v>membership_increase</v>
      </c>
      <c r="C2866" t="str">
        <v>Membership Increase</v>
      </c>
      <c r="D2866" t="str">
        <v>yes</v>
      </c>
      <c r="E2866" t="str">
        <v>Converts + children-of-record baptisms</v>
      </c>
    </row>
    <row r="2867">
      <c r="A2867">
        <v>1947</v>
      </c>
      <c r="B2867" t="str">
        <v>attrition</v>
      </c>
      <c r="C2867" t="str">
        <v>% ∆ Attrition</v>
      </c>
      <c r="D2867" t="str">
        <v>no</v>
      </c>
      <c r="E2867" t="str">
        <v>(Current attrition - prior-year attrition) / prior-year attrition</v>
      </c>
    </row>
    <row r="2868">
      <c r="A2868">
        <v>1947</v>
      </c>
      <c r="B2868" t="str">
        <v>member_attrition_officially_accounted_for_death_resignation_unbaptized_8yo</v>
      </c>
      <c r="C2868" t="str">
        <v>Member Attrition Officially Accounted For (Death, Resignation, Unbaptized-8yo)</v>
      </c>
      <c r="D2868" t="str">
        <v>yes</v>
      </c>
      <c r="E2868" t="str">
        <v>Membership increase - official net growth</v>
      </c>
    </row>
    <row r="2869">
      <c r="A2869">
        <v>1947</v>
      </c>
      <c r="B2869" t="str">
        <v>missionaries</v>
      </c>
      <c r="C2869" t="str">
        <v>% ∆ Missionaries</v>
      </c>
      <c r="D2869" t="str">
        <v>yes</v>
      </c>
      <c r="E2869" t="str">
        <v>(Full-time missionaries - prior-year full-time missionaries) / prior-year full-time missionaries</v>
      </c>
    </row>
    <row r="2870">
      <c r="A2870">
        <v>1947</v>
      </c>
      <c r="B2870" t="str">
        <v>of_church_on_mission</v>
      </c>
      <c r="C2870" t="str">
        <v>% of Church on Mission</v>
      </c>
      <c r="D2870" t="str">
        <v>yes</v>
      </c>
      <c r="E2870" t="str">
        <v>Full-time missionaries / official membership</v>
      </c>
    </row>
    <row r="2871">
      <c r="A2871">
        <v>1947</v>
      </c>
      <c r="B2871" t="str">
        <v>conv_missionary</v>
      </c>
      <c r="C2871" t="str">
        <v>% ∆ Conv / Missionary</v>
      </c>
      <c r="D2871" t="str">
        <v>yes</v>
      </c>
      <c r="E2871" t="str">
        <v>(Conv / Missionary - prior-year Conv / Missionary) / prior-year Conv / Missionary</v>
      </c>
    </row>
    <row r="2872">
      <c r="A2872">
        <v>1947</v>
      </c>
      <c r="B2872" t="str">
        <v>conv_missionary_ai</v>
      </c>
      <c r="C2872" t="str">
        <v>Conv / Missionary</v>
      </c>
      <c r="D2872" t="str">
        <v>yes</v>
      </c>
      <c r="E2872" t="str">
        <v>Converts / full-time missionaries</v>
      </c>
    </row>
    <row r="2873">
      <c r="A2873">
        <v>1947</v>
      </c>
      <c r="B2873" t="str">
        <v>net_membership_growth_missionary</v>
      </c>
      <c r="C2873" t="str">
        <v>Net Membership Growth / Missionary</v>
      </c>
      <c r="D2873" t="str">
        <v>yes</v>
      </c>
      <c r="E2873" t="str">
        <v>Official net growth / full-time missionaries</v>
      </c>
    </row>
    <row r="2874">
      <c r="A2874">
        <v>1947</v>
      </c>
      <c r="B2874" t="str">
        <v>gross_membership_increase_missionary</v>
      </c>
      <c r="C2874" t="str">
        <v>Gross Membership Increase / Missionary</v>
      </c>
      <c r="D2874" t="str">
        <v>yes</v>
      </c>
      <c r="E2874" t="str">
        <v>Membership increase / full-time missionaries</v>
      </c>
    </row>
    <row r="2875">
      <c r="A2875">
        <v>1947</v>
      </c>
      <c r="B2875" t="str">
        <v>stakes</v>
      </c>
      <c r="C2875" t="str">
        <v>% ∆ Stakes</v>
      </c>
      <c r="D2875" t="str">
        <v>yes</v>
      </c>
      <c r="E2875" t="str">
        <v>(Stakes - prior-year stakes) / prior-year stakes</v>
      </c>
    </row>
    <row r="2876">
      <c r="A2876">
        <v>1947</v>
      </c>
      <c r="B2876" t="str">
        <v>wards_branches</v>
      </c>
      <c r="C2876" t="str">
        <v>% ∆ Wards + Branches</v>
      </c>
      <c r="D2876" t="str">
        <v>yes</v>
      </c>
      <c r="E2876" t="str">
        <v>(Wards and branches - prior-year wards and branches) / prior-year wards and branches</v>
      </c>
    </row>
    <row r="2877">
      <c r="A2877">
        <v>1947</v>
      </c>
      <c r="B2877" t="str">
        <v>ward_branch_stake</v>
      </c>
      <c r="C2877" t="str">
        <v>Ward &amp; Branch / Stake</v>
      </c>
      <c r="D2877" t="str">
        <v>yes</v>
      </c>
      <c r="E2877" t="str">
        <v>Wards and branches / stakes</v>
      </c>
    </row>
    <row r="2878">
      <c r="A2878">
        <v>1947</v>
      </c>
      <c r="B2878" t="str">
        <v>wards_branches_stake_lost_since_1973</v>
      </c>
      <c r="C2878" t="str">
        <v>Wards + Branches / Stake lost since 1973</v>
      </c>
      <c r="D2878" t="str">
        <v>no</v>
      </c>
      <c r="E2878" t="str">
        <v>(1973 wards and branches / stakes) - (current wards and branches / stakes)</v>
      </c>
    </row>
    <row r="2879">
      <c r="A2879">
        <v>1947</v>
      </c>
      <c r="B2879" t="str">
        <v>members_ward_branch</v>
      </c>
      <c r="C2879" t="str">
        <v>Members / Ward &amp; Branch</v>
      </c>
      <c r="D2879" t="str">
        <v>yes</v>
      </c>
      <c r="E2879" t="str">
        <v>Official membership / wards and branches</v>
      </c>
    </row>
    <row r="2880">
      <c r="A2880">
        <v>1947</v>
      </c>
      <c r="B2880" t="str">
        <v>ward_branch_rolls_since_1980</v>
      </c>
      <c r="C2880" t="str">
        <v>Ward &amp; Branch Rolls ∆ since 1980</v>
      </c>
      <c r="D2880" t="str">
        <v>no</v>
      </c>
      <c r="E2880" t="str">
        <v>(Current members per ward and branch) - (1980 members per ward and branch)</v>
      </c>
    </row>
    <row r="2881">
      <c r="A2881">
        <v>1948</v>
      </c>
      <c r="B2881" t="str">
        <v>official_net_growth</v>
      </c>
      <c r="C2881" t="str">
        <v>Official Net Growth</v>
      </c>
      <c r="D2881" t="str">
        <v>yes</v>
      </c>
      <c r="E2881" t="str">
        <v>Official membership - prior-year official membership</v>
      </c>
    </row>
    <row r="2882">
      <c r="A2882">
        <v>1948</v>
      </c>
      <c r="B2882" t="str">
        <v>official_growth_rate</v>
      </c>
      <c r="C2882" t="str">
        <v>Official Growth Rate</v>
      </c>
      <c r="D2882" t="str">
        <v>yes</v>
      </c>
      <c r="E2882" t="str">
        <v>Official net growth / prior-year official membership</v>
      </c>
    </row>
    <row r="2883">
      <c r="A2883">
        <v>1948</v>
      </c>
      <c r="B2883" t="str">
        <v>yoy_net_growth</v>
      </c>
      <c r="C2883" t="str">
        <v>YoY % ∆ Net Growth</v>
      </c>
      <c r="D2883" t="str">
        <v>yes</v>
      </c>
      <c r="E2883" t="str">
        <v>(Official net growth - prior-year net growth) / prior-year net growth</v>
      </c>
    </row>
    <row r="2884">
      <c r="A2884">
        <v>1948</v>
      </c>
      <c r="B2884" t="str">
        <v>cor_baptisms</v>
      </c>
      <c r="C2884" t="str">
        <v>CoR Baptisms</v>
      </c>
      <c r="D2884" t="str">
        <v>yes</v>
      </c>
      <c r="E2884" t="str">
        <v>Children of record from 8 years prior * current CoR baptism rate</v>
      </c>
    </row>
    <row r="2885">
      <c r="A2885">
        <v>1948</v>
      </c>
      <c r="B2885" t="str">
        <v>yoy_cor</v>
      </c>
      <c r="C2885" t="str">
        <v>YoY % ∆ CoR</v>
      </c>
      <c r="D2885" t="str">
        <v>yes</v>
      </c>
      <c r="E2885" t="str">
        <v>(Children of record - prior-year children of record) / prior-year children of record</v>
      </c>
    </row>
    <row r="2886">
      <c r="A2886">
        <v>1948</v>
      </c>
      <c r="B2886" t="str">
        <v>cor_baptisms_as_of_net_growth</v>
      </c>
      <c r="C2886" t="str">
        <v>∆ CoR Baptisms as % of Net Growth</v>
      </c>
      <c r="D2886" t="str">
        <v>yes</v>
      </c>
      <c r="E2886" t="str">
        <v>Children-of-record baptisms / official net growth</v>
      </c>
    </row>
    <row r="2887">
      <c r="A2887">
        <v>1948</v>
      </c>
      <c r="B2887" t="str">
        <v>children_of_record_8_yrs_prior_baptized</v>
      </c>
      <c r="C2887" t="str">
        <v>% children of record, 8 yrs prior, baptized</v>
      </c>
      <c r="D2887" t="str">
        <v>yes</v>
      </c>
      <c r="E2887" t="str">
        <v>Prior-year CoR baptism rate - 0.0002</v>
      </c>
    </row>
    <row r="2888">
      <c r="A2888">
        <v>1948</v>
      </c>
      <c r="B2888" t="str">
        <v>percent_cor_from_8_years_prior_lost</v>
      </c>
      <c r="C2888" t="str">
        <v>Percent CoR from 8 years prior lost</v>
      </c>
      <c r="D2888" t="str">
        <v>yes</v>
      </c>
      <c r="E2888" t="str">
        <v>(CoR 8 years prior - CoR baptisms) / CoR 8 years prior</v>
      </c>
    </row>
    <row r="2889">
      <c r="A2889">
        <v>1948</v>
      </c>
      <c r="B2889" t="str">
        <v>yoy_converts</v>
      </c>
      <c r="C2889" t="str">
        <v>YoY % ∆ Converts</v>
      </c>
      <c r="D2889" t="str">
        <v>yes</v>
      </c>
      <c r="E2889" t="str">
        <v>(Converts - prior-year converts) / prior-year converts</v>
      </c>
    </row>
    <row r="2890">
      <c r="A2890">
        <v>1948</v>
      </c>
      <c r="B2890" t="str">
        <v>membership_increase</v>
      </c>
      <c r="C2890" t="str">
        <v>Membership Increase</v>
      </c>
      <c r="D2890" t="str">
        <v>yes</v>
      </c>
      <c r="E2890" t="str">
        <v>Converts + children-of-record baptisms</v>
      </c>
    </row>
    <row r="2891">
      <c r="A2891">
        <v>1948</v>
      </c>
      <c r="B2891" t="str">
        <v>attrition</v>
      </c>
      <c r="C2891" t="str">
        <v>% ∆ Attrition</v>
      </c>
      <c r="D2891" t="str">
        <v>no</v>
      </c>
      <c r="E2891" t="str">
        <v>(Current attrition - prior-year attrition) / prior-year attrition</v>
      </c>
    </row>
    <row r="2892">
      <c r="A2892">
        <v>1948</v>
      </c>
      <c r="B2892" t="str">
        <v>member_attrition_officially_accounted_for_death_resignation_unbaptized_8yo</v>
      </c>
      <c r="C2892" t="str">
        <v>Member Attrition Officially Accounted For (Death, Resignation, Unbaptized-8yo)</v>
      </c>
      <c r="D2892" t="str">
        <v>yes</v>
      </c>
      <c r="E2892" t="str">
        <v>Membership increase - official net growth</v>
      </c>
    </row>
    <row r="2893">
      <c r="A2893">
        <v>1948</v>
      </c>
      <c r="B2893" t="str">
        <v>missionaries</v>
      </c>
      <c r="C2893" t="str">
        <v>% ∆ Missionaries</v>
      </c>
      <c r="D2893" t="str">
        <v>yes</v>
      </c>
      <c r="E2893" t="str">
        <v>(Full-time missionaries - prior-year full-time missionaries) / prior-year full-time missionaries</v>
      </c>
    </row>
    <row r="2894">
      <c r="A2894">
        <v>1948</v>
      </c>
      <c r="B2894" t="str">
        <v>of_church_on_mission</v>
      </c>
      <c r="C2894" t="str">
        <v>% of Church on Mission</v>
      </c>
      <c r="D2894" t="str">
        <v>yes</v>
      </c>
      <c r="E2894" t="str">
        <v>Full-time missionaries / official membership</v>
      </c>
    </row>
    <row r="2895">
      <c r="A2895">
        <v>1948</v>
      </c>
      <c r="B2895" t="str">
        <v>conv_missionary</v>
      </c>
      <c r="C2895" t="str">
        <v>% ∆ Conv / Missionary</v>
      </c>
      <c r="D2895" t="str">
        <v>yes</v>
      </c>
      <c r="E2895" t="str">
        <v>(Conv / Missionary - prior-year Conv / Missionary) / prior-year Conv / Missionary</v>
      </c>
    </row>
    <row r="2896">
      <c r="A2896">
        <v>1948</v>
      </c>
      <c r="B2896" t="str">
        <v>conv_missionary_ai</v>
      </c>
      <c r="C2896" t="str">
        <v>Conv / Missionary</v>
      </c>
      <c r="D2896" t="str">
        <v>yes</v>
      </c>
      <c r="E2896" t="str">
        <v>Converts / full-time missionaries</v>
      </c>
    </row>
    <row r="2897">
      <c r="A2897">
        <v>1948</v>
      </c>
      <c r="B2897" t="str">
        <v>net_membership_growth_missionary</v>
      </c>
      <c r="C2897" t="str">
        <v>Net Membership Growth / Missionary</v>
      </c>
      <c r="D2897" t="str">
        <v>yes</v>
      </c>
      <c r="E2897" t="str">
        <v>Official net growth / full-time missionaries</v>
      </c>
    </row>
    <row r="2898">
      <c r="A2898">
        <v>1948</v>
      </c>
      <c r="B2898" t="str">
        <v>gross_membership_increase_missionary</v>
      </c>
      <c r="C2898" t="str">
        <v>Gross Membership Increase / Missionary</v>
      </c>
      <c r="D2898" t="str">
        <v>yes</v>
      </c>
      <c r="E2898" t="str">
        <v>Membership increase / full-time missionaries</v>
      </c>
    </row>
    <row r="2899">
      <c r="A2899">
        <v>1948</v>
      </c>
      <c r="B2899" t="str">
        <v>stakes</v>
      </c>
      <c r="C2899" t="str">
        <v>% ∆ Stakes</v>
      </c>
      <c r="D2899" t="str">
        <v>yes</v>
      </c>
      <c r="E2899" t="str">
        <v>(Stakes - prior-year stakes) / prior-year stakes</v>
      </c>
    </row>
    <row r="2900">
      <c r="A2900">
        <v>1948</v>
      </c>
      <c r="B2900" t="str">
        <v>wards_branches</v>
      </c>
      <c r="C2900" t="str">
        <v>% ∆ Wards + Branches</v>
      </c>
      <c r="D2900" t="str">
        <v>yes</v>
      </c>
      <c r="E2900" t="str">
        <v>(Wards and branches - prior-year wards and branches) / prior-year wards and branches</v>
      </c>
    </row>
    <row r="2901">
      <c r="A2901">
        <v>1948</v>
      </c>
      <c r="B2901" t="str">
        <v>ward_branch_stake</v>
      </c>
      <c r="C2901" t="str">
        <v>Ward &amp; Branch / Stake</v>
      </c>
      <c r="D2901" t="str">
        <v>yes</v>
      </c>
      <c r="E2901" t="str">
        <v>Wards and branches / stakes</v>
      </c>
    </row>
    <row r="2902">
      <c r="A2902">
        <v>1948</v>
      </c>
      <c r="B2902" t="str">
        <v>wards_branches_stake_lost_since_1973</v>
      </c>
      <c r="C2902" t="str">
        <v>Wards + Branches / Stake lost since 1973</v>
      </c>
      <c r="D2902" t="str">
        <v>no</v>
      </c>
      <c r="E2902" t="str">
        <v>(1973 wards and branches / stakes) - (current wards and branches / stakes)</v>
      </c>
    </row>
    <row r="2903">
      <c r="A2903">
        <v>1948</v>
      </c>
      <c r="B2903" t="str">
        <v>members_ward_branch</v>
      </c>
      <c r="C2903" t="str">
        <v>Members / Ward &amp; Branch</v>
      </c>
      <c r="D2903" t="str">
        <v>yes</v>
      </c>
      <c r="E2903" t="str">
        <v>Official membership / wards and branches</v>
      </c>
    </row>
    <row r="2904">
      <c r="A2904">
        <v>1948</v>
      </c>
      <c r="B2904" t="str">
        <v>ward_branch_rolls_since_1980</v>
      </c>
      <c r="C2904" t="str">
        <v>Ward &amp; Branch Rolls ∆ since 1980</v>
      </c>
      <c r="D2904" t="str">
        <v>no</v>
      </c>
      <c r="E2904" t="str">
        <v>(Current members per ward and branch) - (1980 members per ward and branch)</v>
      </c>
    </row>
    <row r="2905">
      <c r="A2905">
        <v>1949</v>
      </c>
      <c r="B2905" t="str">
        <v>official_membership_total</v>
      </c>
      <c r="C2905" t="str">
        <v>Official Membership Total</v>
      </c>
      <c r="D2905" t="str">
        <v>no</v>
      </c>
      <c r="E2905" t="str">
        <v>D113+((D$111-D$121)/10)</v>
      </c>
    </row>
    <row r="2906">
      <c r="A2906">
        <v>1949</v>
      </c>
      <c r="B2906" t="str">
        <v>official_net_growth</v>
      </c>
      <c r="C2906" t="str">
        <v>Official Net Growth</v>
      </c>
      <c r="D2906" t="str">
        <v>yes</v>
      </c>
      <c r="E2906" t="str">
        <v>Official membership - prior-year official membership</v>
      </c>
    </row>
    <row r="2907">
      <c r="A2907">
        <v>1949</v>
      </c>
      <c r="B2907" t="str">
        <v>official_growth_rate</v>
      </c>
      <c r="C2907" t="str">
        <v>Official Growth Rate</v>
      </c>
      <c r="D2907" t="str">
        <v>yes</v>
      </c>
      <c r="E2907" t="str">
        <v>Official net growth / prior-year official membership</v>
      </c>
    </row>
    <row r="2908">
      <c r="A2908">
        <v>1949</v>
      </c>
      <c r="B2908" t="str">
        <v>yoy_net_growth</v>
      </c>
      <c r="C2908" t="str">
        <v>YoY % ∆ Net Growth</v>
      </c>
      <c r="D2908" t="str">
        <v>yes</v>
      </c>
      <c r="E2908" t="str">
        <v>(Official net growth - prior-year net growth) / prior-year net growth</v>
      </c>
    </row>
    <row r="2909">
      <c r="A2909">
        <v>1949</v>
      </c>
      <c r="B2909" t="str">
        <v>cor_baptisms</v>
      </c>
      <c r="C2909" t="str">
        <v>CoR Baptisms</v>
      </c>
      <c r="D2909" t="str">
        <v>yes</v>
      </c>
      <c r="E2909" t="str">
        <v>Children of record from 8 years prior * current CoR baptism rate</v>
      </c>
    </row>
    <row r="2910">
      <c r="A2910">
        <v>1949</v>
      </c>
      <c r="B2910" t="str">
        <v>yoy_cor</v>
      </c>
      <c r="C2910" t="str">
        <v>YoY % ∆ CoR</v>
      </c>
      <c r="D2910" t="str">
        <v>yes</v>
      </c>
      <c r="E2910" t="str">
        <v>(Children of record - prior-year children of record) / prior-year children of record</v>
      </c>
    </row>
    <row r="2911">
      <c r="A2911">
        <v>1949</v>
      </c>
      <c r="B2911" t="str">
        <v>cor_baptisms_as_of_net_growth</v>
      </c>
      <c r="C2911" t="str">
        <v>∆ CoR Baptisms as % of Net Growth</v>
      </c>
      <c r="D2911" t="str">
        <v>yes</v>
      </c>
      <c r="E2911" t="str">
        <v>Children-of-record baptisms / official net growth</v>
      </c>
    </row>
    <row r="2912">
      <c r="A2912">
        <v>1949</v>
      </c>
      <c r="B2912" t="str">
        <v>children_of_record_8_yrs_prior_baptized</v>
      </c>
      <c r="C2912" t="str">
        <v>% children of record, 8 yrs prior, baptized</v>
      </c>
      <c r="D2912" t="str">
        <v>yes</v>
      </c>
      <c r="E2912" t="str">
        <v>Prior-year CoR baptism rate - 0.0002</v>
      </c>
    </row>
    <row r="2913">
      <c r="A2913">
        <v>1949</v>
      </c>
      <c r="B2913" t="str">
        <v>percent_cor_from_8_years_prior_lost</v>
      </c>
      <c r="C2913" t="str">
        <v>Percent CoR from 8 years prior lost</v>
      </c>
      <c r="D2913" t="str">
        <v>yes</v>
      </c>
      <c r="E2913" t="str">
        <v>(CoR 8 years prior - CoR baptisms) / CoR 8 years prior</v>
      </c>
    </row>
    <row r="2914">
      <c r="A2914">
        <v>1949</v>
      </c>
      <c r="B2914" t="str">
        <v>yoy_converts</v>
      </c>
      <c r="C2914" t="str">
        <v>YoY % ∆ Converts</v>
      </c>
      <c r="D2914" t="str">
        <v>yes</v>
      </c>
      <c r="E2914" t="str">
        <v>(Converts - prior-year converts) / prior-year converts</v>
      </c>
    </row>
    <row r="2915">
      <c r="A2915">
        <v>1949</v>
      </c>
      <c r="B2915" t="str">
        <v>membership_increase</v>
      </c>
      <c r="C2915" t="str">
        <v>Membership Increase</v>
      </c>
      <c r="D2915" t="str">
        <v>yes</v>
      </c>
      <c r="E2915" t="str">
        <v>Converts + children-of-record baptisms</v>
      </c>
    </row>
    <row r="2916">
      <c r="A2916">
        <v>1949</v>
      </c>
      <c r="B2916" t="str">
        <v>attrition</v>
      </c>
      <c r="C2916" t="str">
        <v>% ∆ Attrition</v>
      </c>
      <c r="D2916" t="str">
        <v>no</v>
      </c>
      <c r="E2916" t="str">
        <v>(Current attrition - prior-year attrition) / prior-year attrition</v>
      </c>
    </row>
    <row r="2917">
      <c r="A2917">
        <v>1949</v>
      </c>
      <c r="B2917" t="str">
        <v>member_attrition_officially_accounted_for_death_resignation_unbaptized_8yo</v>
      </c>
      <c r="C2917" t="str">
        <v>Member Attrition Officially Accounted For (Death, Resignation, Unbaptized-8yo)</v>
      </c>
      <c r="D2917" t="str">
        <v>yes</v>
      </c>
      <c r="E2917" t="str">
        <v>Membership increase - official net growth</v>
      </c>
    </row>
    <row r="2918">
      <c r="A2918">
        <v>1949</v>
      </c>
      <c r="B2918" t="str">
        <v>missionaries</v>
      </c>
      <c r="C2918" t="str">
        <v>% ∆ Missionaries</v>
      </c>
      <c r="D2918" t="str">
        <v>yes</v>
      </c>
      <c r="E2918" t="str">
        <v>(Full-time missionaries - prior-year full-time missionaries) / prior-year full-time missionaries</v>
      </c>
    </row>
    <row r="2919">
      <c r="A2919">
        <v>1949</v>
      </c>
      <c r="B2919" t="str">
        <v>of_church_on_mission</v>
      </c>
      <c r="C2919" t="str">
        <v>% of Church on Mission</v>
      </c>
      <c r="D2919" t="str">
        <v>yes</v>
      </c>
      <c r="E2919" t="str">
        <v>Full-time missionaries / official membership</v>
      </c>
    </row>
    <row r="2920">
      <c r="A2920">
        <v>1949</v>
      </c>
      <c r="B2920" t="str">
        <v>conv_missionary</v>
      </c>
      <c r="C2920" t="str">
        <v>% ∆ Conv / Missionary</v>
      </c>
      <c r="D2920" t="str">
        <v>yes</v>
      </c>
      <c r="E2920" t="str">
        <v>(Conv / Missionary - prior-year Conv / Missionary) / prior-year Conv / Missionary</v>
      </c>
    </row>
    <row r="2921">
      <c r="A2921">
        <v>1949</v>
      </c>
      <c r="B2921" t="str">
        <v>conv_missionary_ai</v>
      </c>
      <c r="C2921" t="str">
        <v>Conv / Missionary</v>
      </c>
      <c r="D2921" t="str">
        <v>yes</v>
      </c>
      <c r="E2921" t="str">
        <v>Converts / full-time missionaries</v>
      </c>
    </row>
    <row r="2922">
      <c r="A2922">
        <v>1949</v>
      </c>
      <c r="B2922" t="str">
        <v>net_membership_growth_missionary</v>
      </c>
      <c r="C2922" t="str">
        <v>Net Membership Growth / Missionary</v>
      </c>
      <c r="D2922" t="str">
        <v>yes</v>
      </c>
      <c r="E2922" t="str">
        <v>Official net growth / full-time missionaries</v>
      </c>
    </row>
    <row r="2923">
      <c r="A2923">
        <v>1949</v>
      </c>
      <c r="B2923" t="str">
        <v>gross_membership_increase_missionary</v>
      </c>
      <c r="C2923" t="str">
        <v>Gross Membership Increase / Missionary</v>
      </c>
      <c r="D2923" t="str">
        <v>yes</v>
      </c>
      <c r="E2923" t="str">
        <v>Membership increase / full-time missionaries</v>
      </c>
    </row>
    <row r="2924">
      <c r="A2924">
        <v>1949</v>
      </c>
      <c r="B2924" t="str">
        <v>stakes</v>
      </c>
      <c r="C2924" t="str">
        <v>% ∆ Stakes</v>
      </c>
      <c r="D2924" t="str">
        <v>yes</v>
      </c>
      <c r="E2924" t="str">
        <v>(Stakes - prior-year stakes) / prior-year stakes</v>
      </c>
    </row>
    <row r="2925">
      <c r="A2925">
        <v>1949</v>
      </c>
      <c r="B2925" t="str">
        <v>wards_branches</v>
      </c>
      <c r="C2925" t="str">
        <v>% ∆ Wards + Branches</v>
      </c>
      <c r="D2925" t="str">
        <v>yes</v>
      </c>
      <c r="E2925" t="str">
        <v>(Wards and branches - prior-year wards and branches) / prior-year wards and branches</v>
      </c>
    </row>
    <row r="2926">
      <c r="A2926">
        <v>1949</v>
      </c>
      <c r="B2926" t="str">
        <v>ward_branch_stake</v>
      </c>
      <c r="C2926" t="str">
        <v>Ward &amp; Branch / Stake</v>
      </c>
      <c r="D2926" t="str">
        <v>yes</v>
      </c>
      <c r="E2926" t="str">
        <v>Wards and branches / stakes</v>
      </c>
    </row>
    <row r="2927">
      <c r="A2927">
        <v>1949</v>
      </c>
      <c r="B2927" t="str">
        <v>wards_branches_stake_lost_since_1973</v>
      </c>
      <c r="C2927" t="str">
        <v>Wards + Branches / Stake lost since 1973</v>
      </c>
      <c r="D2927" t="str">
        <v>no</v>
      </c>
      <c r="E2927" t="str">
        <v>(1973 wards and branches / stakes) - (current wards and branches / stakes)</v>
      </c>
    </row>
    <row r="2928">
      <c r="A2928">
        <v>1949</v>
      </c>
      <c r="B2928" t="str">
        <v>members_ward_branch</v>
      </c>
      <c r="C2928" t="str">
        <v>Members / Ward &amp; Branch</v>
      </c>
      <c r="D2928" t="str">
        <v>yes</v>
      </c>
      <c r="E2928" t="str">
        <v>Official membership / wards and branches</v>
      </c>
    </row>
    <row r="2929">
      <c r="A2929">
        <v>1949</v>
      </c>
      <c r="B2929" t="str">
        <v>ward_branch_rolls_since_1980</v>
      </c>
      <c r="C2929" t="str">
        <v>Ward &amp; Branch Rolls ∆ since 1980</v>
      </c>
      <c r="D2929" t="str">
        <v>no</v>
      </c>
      <c r="E2929" t="str">
        <v>(Current members per ward and branch) - (1980 members per ward and branch)</v>
      </c>
    </row>
    <row r="2930">
      <c r="A2930">
        <v>1950</v>
      </c>
      <c r="B2930" t="str">
        <v>official_net_growth</v>
      </c>
      <c r="C2930" t="str">
        <v>Official Net Growth</v>
      </c>
      <c r="D2930" t="str">
        <v>yes</v>
      </c>
      <c r="E2930" t="str">
        <v>Official membership - prior-year official membership</v>
      </c>
    </row>
    <row r="2931">
      <c r="A2931">
        <v>1950</v>
      </c>
      <c r="B2931" t="str">
        <v>official_growth_rate</v>
      </c>
      <c r="C2931" t="str">
        <v>Official Growth Rate</v>
      </c>
      <c r="D2931" t="str">
        <v>yes</v>
      </c>
      <c r="E2931" t="str">
        <v>Official net growth / prior-year official membership</v>
      </c>
    </row>
    <row r="2932">
      <c r="A2932">
        <v>1950</v>
      </c>
      <c r="B2932" t="str">
        <v>yoy_net_growth</v>
      </c>
      <c r="C2932" t="str">
        <v>YoY % ∆ Net Growth</v>
      </c>
      <c r="D2932" t="str">
        <v>yes</v>
      </c>
      <c r="E2932" t="str">
        <v>(Official net growth - prior-year net growth) / prior-year net growth</v>
      </c>
    </row>
    <row r="2933">
      <c r="A2933">
        <v>1950</v>
      </c>
      <c r="B2933" t="str">
        <v>cor_baptisms</v>
      </c>
      <c r="C2933" t="str">
        <v>CoR Baptisms</v>
      </c>
      <c r="D2933" t="str">
        <v>yes</v>
      </c>
      <c r="E2933" t="str">
        <v>Children of record from 8 years prior * current CoR baptism rate</v>
      </c>
    </row>
    <row r="2934">
      <c r="A2934">
        <v>1950</v>
      </c>
      <c r="B2934" t="str">
        <v>yoy_cor</v>
      </c>
      <c r="C2934" t="str">
        <v>YoY % ∆ CoR</v>
      </c>
      <c r="D2934" t="str">
        <v>yes</v>
      </c>
      <c r="E2934" t="str">
        <v>(Children of record - prior-year children of record) / prior-year children of record</v>
      </c>
    </row>
    <row r="2935">
      <c r="A2935">
        <v>1950</v>
      </c>
      <c r="B2935" t="str">
        <v>cor_baptisms_as_of_net_growth</v>
      </c>
      <c r="C2935" t="str">
        <v>∆ CoR Baptisms as % of Net Growth</v>
      </c>
      <c r="D2935" t="str">
        <v>yes</v>
      </c>
      <c r="E2935" t="str">
        <v>Children-of-record baptisms / official net growth</v>
      </c>
    </row>
    <row r="2936">
      <c r="A2936">
        <v>1950</v>
      </c>
      <c r="B2936" t="str">
        <v>children_of_record_8_yrs_prior_baptized</v>
      </c>
      <c r="C2936" t="str">
        <v>% children of record, 8 yrs prior, baptized</v>
      </c>
      <c r="D2936" t="str">
        <v>yes</v>
      </c>
      <c r="E2936" t="str">
        <v>Prior-year CoR baptism rate - 0.0002</v>
      </c>
    </row>
    <row r="2937">
      <c r="A2937">
        <v>1950</v>
      </c>
      <c r="B2937" t="str">
        <v>percent_cor_from_8_years_prior_lost</v>
      </c>
      <c r="C2937" t="str">
        <v>Percent CoR from 8 years prior lost</v>
      </c>
      <c r="D2937" t="str">
        <v>yes</v>
      </c>
      <c r="E2937" t="str">
        <v>(CoR 8 years prior - CoR baptisms) / CoR 8 years prior</v>
      </c>
    </row>
    <row r="2938">
      <c r="A2938">
        <v>1950</v>
      </c>
      <c r="B2938" t="str">
        <v>yoy_converts</v>
      </c>
      <c r="C2938" t="str">
        <v>YoY % ∆ Converts</v>
      </c>
      <c r="D2938" t="str">
        <v>yes</v>
      </c>
      <c r="E2938" t="str">
        <v>(Converts - prior-year converts) / prior-year converts</v>
      </c>
    </row>
    <row r="2939">
      <c r="A2939">
        <v>1950</v>
      </c>
      <c r="B2939" t="str">
        <v>membership_increase</v>
      </c>
      <c r="C2939" t="str">
        <v>Membership Increase</v>
      </c>
      <c r="D2939" t="str">
        <v>yes</v>
      </c>
      <c r="E2939" t="str">
        <v>Converts + children-of-record baptisms</v>
      </c>
    </row>
    <row r="2940">
      <c r="A2940">
        <v>1950</v>
      </c>
      <c r="B2940" t="str">
        <v>attrition</v>
      </c>
      <c r="C2940" t="str">
        <v>% ∆ Attrition</v>
      </c>
      <c r="D2940" t="str">
        <v>no</v>
      </c>
      <c r="E2940" t="str">
        <v>(Current attrition - prior-year attrition) / prior-year attrition</v>
      </c>
    </row>
    <row r="2941">
      <c r="A2941">
        <v>1950</v>
      </c>
      <c r="B2941" t="str">
        <v>member_attrition_officially_accounted_for_death_resignation_unbaptized_8yo</v>
      </c>
      <c r="C2941" t="str">
        <v>Member Attrition Officially Accounted For (Death, Resignation, Unbaptized-8yo)</v>
      </c>
      <c r="D2941" t="str">
        <v>yes</v>
      </c>
      <c r="E2941" t="str">
        <v>Membership increase - official net growth</v>
      </c>
    </row>
    <row r="2942">
      <c r="A2942">
        <v>1950</v>
      </c>
      <c r="B2942" t="str">
        <v>missionaries</v>
      </c>
      <c r="C2942" t="str">
        <v>% ∆ Missionaries</v>
      </c>
      <c r="D2942" t="str">
        <v>yes</v>
      </c>
      <c r="E2942" t="str">
        <v>(Full-time missionaries - prior-year full-time missionaries) / prior-year full-time missionaries</v>
      </c>
    </row>
    <row r="2943">
      <c r="A2943">
        <v>1950</v>
      </c>
      <c r="B2943" t="str">
        <v>of_church_on_mission</v>
      </c>
      <c r="C2943" t="str">
        <v>% of Church on Mission</v>
      </c>
      <c r="D2943" t="str">
        <v>yes</v>
      </c>
      <c r="E2943" t="str">
        <v>Full-time missionaries / official membership</v>
      </c>
    </row>
    <row r="2944">
      <c r="A2944">
        <v>1950</v>
      </c>
      <c r="B2944" t="str">
        <v>conv_missionary</v>
      </c>
      <c r="C2944" t="str">
        <v>% ∆ Conv / Missionary</v>
      </c>
      <c r="D2944" t="str">
        <v>yes</v>
      </c>
      <c r="E2944" t="str">
        <v>(Conv / Missionary - prior-year Conv / Missionary) / prior-year Conv / Missionary</v>
      </c>
    </row>
    <row r="2945">
      <c r="A2945">
        <v>1950</v>
      </c>
      <c r="B2945" t="str">
        <v>conv_missionary_ai</v>
      </c>
      <c r="C2945" t="str">
        <v>Conv / Missionary</v>
      </c>
      <c r="D2945" t="str">
        <v>yes</v>
      </c>
      <c r="E2945" t="str">
        <v>Converts / full-time missionaries</v>
      </c>
    </row>
    <row r="2946">
      <c r="A2946">
        <v>1950</v>
      </c>
      <c r="B2946" t="str">
        <v>net_membership_growth_missionary</v>
      </c>
      <c r="C2946" t="str">
        <v>Net Membership Growth / Missionary</v>
      </c>
      <c r="D2946" t="str">
        <v>yes</v>
      </c>
      <c r="E2946" t="str">
        <v>Official net growth / full-time missionaries</v>
      </c>
    </row>
    <row r="2947">
      <c r="A2947">
        <v>1950</v>
      </c>
      <c r="B2947" t="str">
        <v>gross_membership_increase_missionary</v>
      </c>
      <c r="C2947" t="str">
        <v>Gross Membership Increase / Missionary</v>
      </c>
      <c r="D2947" t="str">
        <v>yes</v>
      </c>
      <c r="E2947" t="str">
        <v>Membership increase / full-time missionaries</v>
      </c>
    </row>
    <row r="2948">
      <c r="A2948">
        <v>1950</v>
      </c>
      <c r="B2948" t="str">
        <v>stakes</v>
      </c>
      <c r="C2948" t="str">
        <v>% ∆ Stakes</v>
      </c>
      <c r="D2948" t="str">
        <v>yes</v>
      </c>
      <c r="E2948" t="str">
        <v>(Stakes - prior-year stakes) / prior-year stakes</v>
      </c>
    </row>
    <row r="2949">
      <c r="A2949">
        <v>1950</v>
      </c>
      <c r="B2949" t="str">
        <v>members_stake_district_bd</v>
      </c>
      <c r="C2949" t="str">
        <v>Members / Stake &amp; District</v>
      </c>
      <c r="D2949" t="str">
        <v>yes</v>
      </c>
      <c r="E2949" t="str">
        <v>D111/(AY111+AT111)</v>
      </c>
    </row>
    <row r="2950">
      <c r="A2950">
        <v>1950</v>
      </c>
      <c r="B2950" t="str">
        <v>wards_branches</v>
      </c>
      <c r="C2950" t="str">
        <v>% ∆ Wards + Branches</v>
      </c>
      <c r="D2950" t="str">
        <v>yes</v>
      </c>
      <c r="E2950" t="str">
        <v>(Wards and branches - prior-year wards and branches) / prior-year wards and branches</v>
      </c>
    </row>
    <row r="2951">
      <c r="A2951">
        <v>1950</v>
      </c>
      <c r="B2951" t="str">
        <v>ward_branch_stake</v>
      </c>
      <c r="C2951" t="str">
        <v>Ward &amp; Branch / Stake</v>
      </c>
      <c r="D2951" t="str">
        <v>yes</v>
      </c>
      <c r="E2951" t="str">
        <v>Wards and branches / stakes</v>
      </c>
    </row>
    <row r="2952">
      <c r="A2952">
        <v>1950</v>
      </c>
      <c r="B2952" t="str">
        <v>wards_branches_stake_lost_since_1973</v>
      </c>
      <c r="C2952" t="str">
        <v>Wards + Branches / Stake lost since 1973</v>
      </c>
      <c r="D2952" t="str">
        <v>no</v>
      </c>
      <c r="E2952" t="str">
        <v>(1973 wards and branches / stakes) - (current wards and branches / stakes)</v>
      </c>
    </row>
    <row r="2953">
      <c r="A2953">
        <v>1950</v>
      </c>
      <c r="B2953" t="str">
        <v>members_ward_branch</v>
      </c>
      <c r="C2953" t="str">
        <v>Members / Ward &amp; Branch</v>
      </c>
      <c r="D2953" t="str">
        <v>yes</v>
      </c>
      <c r="E2953" t="str">
        <v>Official membership / wards and branches</v>
      </c>
    </row>
    <row r="2954">
      <c r="A2954">
        <v>1950</v>
      </c>
      <c r="B2954" t="str">
        <v>ward_branch_rolls_since_1980</v>
      </c>
      <c r="C2954" t="str">
        <v>Ward &amp; Branch Rolls ∆ since 1980</v>
      </c>
      <c r="D2954" t="str">
        <v>no</v>
      </c>
      <c r="E2954" t="str">
        <v>(Current members per ward and branch) - (1980 members per ward and branch)</v>
      </c>
    </row>
    <row r="2955">
      <c r="A2955">
        <v>1951</v>
      </c>
      <c r="B2955" t="str">
        <v>official_net_growth</v>
      </c>
      <c r="C2955" t="str">
        <v>Official Net Growth</v>
      </c>
      <c r="D2955" t="str">
        <v>yes</v>
      </c>
      <c r="E2955" t="str">
        <v>Official membership - prior-year official membership</v>
      </c>
    </row>
    <row r="2956">
      <c r="A2956">
        <v>1951</v>
      </c>
      <c r="B2956" t="str">
        <v>official_growth_rate</v>
      </c>
      <c r="C2956" t="str">
        <v>Official Growth Rate</v>
      </c>
      <c r="D2956" t="str">
        <v>yes</v>
      </c>
      <c r="E2956" t="str">
        <v>Official net growth / prior-year official membership</v>
      </c>
    </row>
    <row r="2957">
      <c r="A2957">
        <v>1951</v>
      </c>
      <c r="B2957" t="str">
        <v>yoy_net_growth</v>
      </c>
      <c r="C2957" t="str">
        <v>YoY % ∆ Net Growth</v>
      </c>
      <c r="D2957" t="str">
        <v>yes</v>
      </c>
      <c r="E2957" t="str">
        <v>(Official net growth - prior-year net growth) / prior-year net growth</v>
      </c>
    </row>
    <row r="2958">
      <c r="A2958">
        <v>1951</v>
      </c>
      <c r="B2958" t="str">
        <v>cor_baptisms</v>
      </c>
      <c r="C2958" t="str">
        <v>CoR Baptisms</v>
      </c>
      <c r="D2958" t="str">
        <v>yes</v>
      </c>
      <c r="E2958" t="str">
        <v>Children of record from 8 years prior * current CoR baptism rate</v>
      </c>
    </row>
    <row r="2959">
      <c r="A2959">
        <v>1951</v>
      </c>
      <c r="B2959" t="str">
        <v>yoy_cor</v>
      </c>
      <c r="C2959" t="str">
        <v>YoY % ∆ CoR</v>
      </c>
      <c r="D2959" t="str">
        <v>yes</v>
      </c>
      <c r="E2959" t="str">
        <v>(Children of record - prior-year children of record) / prior-year children of record</v>
      </c>
    </row>
    <row r="2960">
      <c r="A2960">
        <v>1951</v>
      </c>
      <c r="B2960" t="str">
        <v>cor_baptisms_as_of_net_growth</v>
      </c>
      <c r="C2960" t="str">
        <v>∆ CoR Baptisms as % of Net Growth</v>
      </c>
      <c r="D2960" t="str">
        <v>yes</v>
      </c>
      <c r="E2960" t="str">
        <v>Children-of-record baptisms / official net growth</v>
      </c>
    </row>
    <row r="2961">
      <c r="A2961">
        <v>1951</v>
      </c>
      <c r="B2961" t="str">
        <v>children_of_record_8_yrs_prior_baptized</v>
      </c>
      <c r="C2961" t="str">
        <v>% children of record, 8 yrs prior, baptized</v>
      </c>
      <c r="D2961" t="str">
        <v>yes</v>
      </c>
      <c r="E2961" t="str">
        <v>Prior-year CoR baptism rate - 0.0002</v>
      </c>
    </row>
    <row r="2962">
      <c r="A2962">
        <v>1951</v>
      </c>
      <c r="B2962" t="str">
        <v>percent_cor_from_8_years_prior_lost</v>
      </c>
      <c r="C2962" t="str">
        <v>Percent CoR from 8 years prior lost</v>
      </c>
      <c r="D2962" t="str">
        <v>yes</v>
      </c>
      <c r="E2962" t="str">
        <v>(CoR 8 years prior - CoR baptisms) / CoR 8 years prior</v>
      </c>
    </row>
    <row r="2963">
      <c r="A2963">
        <v>1951</v>
      </c>
      <c r="B2963" t="str">
        <v>yoy_converts</v>
      </c>
      <c r="C2963" t="str">
        <v>YoY % ∆ Converts</v>
      </c>
      <c r="D2963" t="str">
        <v>yes</v>
      </c>
      <c r="E2963" t="str">
        <v>(Converts - prior-year converts) / prior-year converts</v>
      </c>
    </row>
    <row r="2964">
      <c r="A2964">
        <v>1951</v>
      </c>
      <c r="B2964" t="str">
        <v>membership_increase</v>
      </c>
      <c r="C2964" t="str">
        <v>Membership Increase</v>
      </c>
      <c r="D2964" t="str">
        <v>yes</v>
      </c>
      <c r="E2964" t="str">
        <v>Converts + children-of-record baptisms</v>
      </c>
    </row>
    <row r="2965">
      <c r="A2965">
        <v>1951</v>
      </c>
      <c r="B2965" t="str">
        <v>attrition</v>
      </c>
      <c r="C2965" t="str">
        <v>% ∆ Attrition</v>
      </c>
      <c r="D2965" t="str">
        <v>no</v>
      </c>
      <c r="E2965" t="str">
        <v>(Current attrition - prior-year attrition) / prior-year attrition</v>
      </c>
    </row>
    <row r="2966">
      <c r="A2966">
        <v>1951</v>
      </c>
      <c r="B2966" t="str">
        <v>member_attrition_officially_accounted_for_death_resignation_unbaptized_8yo</v>
      </c>
      <c r="C2966" t="str">
        <v>Member Attrition Officially Accounted For (Death, Resignation, Unbaptized-8yo)</v>
      </c>
      <c r="D2966" t="str">
        <v>yes</v>
      </c>
      <c r="E2966" t="str">
        <v>Membership increase - official net growth</v>
      </c>
    </row>
    <row r="2967">
      <c r="A2967">
        <v>1951</v>
      </c>
      <c r="B2967" t="str">
        <v>missionaries</v>
      </c>
      <c r="C2967" t="str">
        <v>% ∆ Missionaries</v>
      </c>
      <c r="D2967" t="str">
        <v>yes</v>
      </c>
      <c r="E2967" t="str">
        <v>(Full-time missionaries - prior-year full-time missionaries) / prior-year full-time missionaries</v>
      </c>
    </row>
    <row r="2968">
      <c r="A2968">
        <v>1951</v>
      </c>
      <c r="B2968" t="str">
        <v>of_church_on_mission</v>
      </c>
      <c r="C2968" t="str">
        <v>% of Church on Mission</v>
      </c>
      <c r="D2968" t="str">
        <v>yes</v>
      </c>
      <c r="E2968" t="str">
        <v>Full-time missionaries / official membership</v>
      </c>
    </row>
    <row r="2969">
      <c r="A2969">
        <v>1951</v>
      </c>
      <c r="B2969" t="str">
        <v>conv_missionary</v>
      </c>
      <c r="C2969" t="str">
        <v>% ∆ Conv / Missionary</v>
      </c>
      <c r="D2969" t="str">
        <v>yes</v>
      </c>
      <c r="E2969" t="str">
        <v>(Conv / Missionary - prior-year Conv / Missionary) / prior-year Conv / Missionary</v>
      </c>
    </row>
    <row r="2970">
      <c r="A2970">
        <v>1951</v>
      </c>
      <c r="B2970" t="str">
        <v>conv_missionary_ai</v>
      </c>
      <c r="C2970" t="str">
        <v>Conv / Missionary</v>
      </c>
      <c r="D2970" t="str">
        <v>yes</v>
      </c>
      <c r="E2970" t="str">
        <v>Converts / full-time missionaries</v>
      </c>
    </row>
    <row r="2971">
      <c r="A2971">
        <v>1951</v>
      </c>
      <c r="B2971" t="str">
        <v>net_membership_growth_missionary</v>
      </c>
      <c r="C2971" t="str">
        <v>Net Membership Growth / Missionary</v>
      </c>
      <c r="D2971" t="str">
        <v>yes</v>
      </c>
      <c r="E2971" t="str">
        <v>Official net growth / full-time missionaries</v>
      </c>
    </row>
    <row r="2972">
      <c r="A2972">
        <v>1951</v>
      </c>
      <c r="B2972" t="str">
        <v>gross_membership_increase_missionary</v>
      </c>
      <c r="C2972" t="str">
        <v>Gross Membership Increase / Missionary</v>
      </c>
      <c r="D2972" t="str">
        <v>yes</v>
      </c>
      <c r="E2972" t="str">
        <v>Membership increase / full-time missionaries</v>
      </c>
    </row>
    <row r="2973">
      <c r="A2973">
        <v>1951</v>
      </c>
      <c r="B2973" t="str">
        <v>stakes</v>
      </c>
      <c r="C2973" t="str">
        <v>% ∆ Stakes</v>
      </c>
      <c r="D2973" t="str">
        <v>yes</v>
      </c>
      <c r="E2973" t="str">
        <v>(Stakes - prior-year stakes) / prior-year stakes</v>
      </c>
    </row>
    <row r="2974">
      <c r="A2974">
        <v>1951</v>
      </c>
      <c r="B2974" t="str">
        <v>wards_branches</v>
      </c>
      <c r="C2974" t="str">
        <v>% ∆ Wards + Branches</v>
      </c>
      <c r="D2974" t="str">
        <v>yes</v>
      </c>
      <c r="E2974" t="str">
        <v>(Wards and branches - prior-year wards and branches) / prior-year wards and branches</v>
      </c>
    </row>
    <row r="2975">
      <c r="A2975">
        <v>1951</v>
      </c>
      <c r="B2975" t="str">
        <v>ward_branch_stake</v>
      </c>
      <c r="C2975" t="str">
        <v>Ward &amp; Branch / Stake</v>
      </c>
      <c r="D2975" t="str">
        <v>yes</v>
      </c>
      <c r="E2975" t="str">
        <v>Wards and branches / stakes</v>
      </c>
    </row>
    <row r="2976">
      <c r="A2976">
        <v>1951</v>
      </c>
      <c r="B2976" t="str">
        <v>wards_branches_stake_lost_since_1973</v>
      </c>
      <c r="C2976" t="str">
        <v>Wards + Branches / Stake lost since 1973</v>
      </c>
      <c r="D2976" t="str">
        <v>no</v>
      </c>
      <c r="E2976" t="str">
        <v>(1973 wards and branches / stakes) - (current wards and branches / stakes)</v>
      </c>
    </row>
    <row r="2977">
      <c r="A2977">
        <v>1951</v>
      </c>
      <c r="B2977" t="str">
        <v>members_ward_branch</v>
      </c>
      <c r="C2977" t="str">
        <v>Members / Ward &amp; Branch</v>
      </c>
      <c r="D2977" t="str">
        <v>yes</v>
      </c>
      <c r="E2977" t="str">
        <v>Official membership / wards and branches</v>
      </c>
    </row>
    <row r="2978">
      <c r="A2978">
        <v>1951</v>
      </c>
      <c r="B2978" t="str">
        <v>ward_branch_rolls_since_1980</v>
      </c>
      <c r="C2978" t="str">
        <v>Ward &amp; Branch Rolls ∆ since 1980</v>
      </c>
      <c r="D2978" t="str">
        <v>no</v>
      </c>
      <c r="E2978" t="str">
        <v>(Current members per ward and branch) - (1980 members per ward and branch)</v>
      </c>
    </row>
    <row r="2979">
      <c r="A2979">
        <v>1951</v>
      </c>
      <c r="B2979" t="str">
        <v>supplemental_female_male_ratio</v>
      </c>
      <c r="C2979" t="str">
        <v>Female/Male Ratio</v>
      </c>
      <c r="D2979" t="str">
        <v>no</v>
      </c>
      <c r="E2979" t="str">
        <v>round($N$123+((A124-$A$123)*($N$133-$N$123)/($A$133-$A$123)),4)</v>
      </c>
    </row>
    <row r="2980">
      <c r="A2980">
        <v>1952</v>
      </c>
      <c r="B2980" t="str">
        <v>official_net_growth</v>
      </c>
      <c r="C2980" t="str">
        <v>Official Net Growth</v>
      </c>
      <c r="D2980" t="str">
        <v>yes</v>
      </c>
      <c r="E2980" t="str">
        <v>Official membership - prior-year official membership</v>
      </c>
    </row>
    <row r="2981">
      <c r="A2981">
        <v>1952</v>
      </c>
      <c r="B2981" t="str">
        <v>official_growth_rate</v>
      </c>
      <c r="C2981" t="str">
        <v>Official Growth Rate</v>
      </c>
      <c r="D2981" t="str">
        <v>yes</v>
      </c>
      <c r="E2981" t="str">
        <v>Official net growth / prior-year official membership</v>
      </c>
    </row>
    <row r="2982">
      <c r="A2982">
        <v>1952</v>
      </c>
      <c r="B2982" t="str">
        <v>yoy_net_growth</v>
      </c>
      <c r="C2982" t="str">
        <v>YoY % ∆ Net Growth</v>
      </c>
      <c r="D2982" t="str">
        <v>yes</v>
      </c>
      <c r="E2982" t="str">
        <v>(Official net growth - prior-year net growth) / prior-year net growth</v>
      </c>
    </row>
    <row r="2983">
      <c r="A2983">
        <v>1952</v>
      </c>
      <c r="B2983" t="str">
        <v>cor_baptisms</v>
      </c>
      <c r="C2983" t="str">
        <v>CoR Baptisms</v>
      </c>
      <c r="D2983" t="str">
        <v>yes</v>
      </c>
      <c r="E2983" t="str">
        <v>Children of record from 8 years prior * current CoR baptism rate</v>
      </c>
    </row>
    <row r="2984">
      <c r="A2984">
        <v>1952</v>
      </c>
      <c r="B2984" t="str">
        <v>yoy_cor</v>
      </c>
      <c r="C2984" t="str">
        <v>YoY % ∆ CoR</v>
      </c>
      <c r="D2984" t="str">
        <v>yes</v>
      </c>
      <c r="E2984" t="str">
        <v>(Children of record - prior-year children of record) / prior-year children of record</v>
      </c>
    </row>
    <row r="2985">
      <c r="A2985">
        <v>1952</v>
      </c>
      <c r="B2985" t="str">
        <v>cor_baptisms_as_of_net_growth</v>
      </c>
      <c r="C2985" t="str">
        <v>∆ CoR Baptisms as % of Net Growth</v>
      </c>
      <c r="D2985" t="str">
        <v>yes</v>
      </c>
      <c r="E2985" t="str">
        <v>Children-of-record baptisms / official net growth</v>
      </c>
    </row>
    <row r="2986">
      <c r="A2986">
        <v>1952</v>
      </c>
      <c r="B2986" t="str">
        <v>children_of_record_8_yrs_prior_baptized</v>
      </c>
      <c r="C2986" t="str">
        <v>% children of record, 8 yrs prior, baptized</v>
      </c>
      <c r="D2986" t="str">
        <v>yes</v>
      </c>
      <c r="E2986" t="str">
        <v>Prior-year CoR baptism rate - 0.0002</v>
      </c>
    </row>
    <row r="2987">
      <c r="A2987">
        <v>1952</v>
      </c>
      <c r="B2987" t="str">
        <v>percent_cor_from_8_years_prior_lost</v>
      </c>
      <c r="C2987" t="str">
        <v>Percent CoR from 8 years prior lost</v>
      </c>
      <c r="D2987" t="str">
        <v>yes</v>
      </c>
      <c r="E2987" t="str">
        <v>(CoR 8 years prior - CoR baptisms) / CoR 8 years prior</v>
      </c>
    </row>
    <row r="2988">
      <c r="A2988">
        <v>1952</v>
      </c>
      <c r="B2988" t="str">
        <v>yoy_converts</v>
      </c>
      <c r="C2988" t="str">
        <v>YoY % ∆ Converts</v>
      </c>
      <c r="D2988" t="str">
        <v>yes</v>
      </c>
      <c r="E2988" t="str">
        <v>(Converts - prior-year converts) / prior-year converts</v>
      </c>
    </row>
    <row r="2989">
      <c r="A2989">
        <v>1952</v>
      </c>
      <c r="B2989" t="str">
        <v>membership_increase</v>
      </c>
      <c r="C2989" t="str">
        <v>Membership Increase</v>
      </c>
      <c r="D2989" t="str">
        <v>yes</v>
      </c>
      <c r="E2989" t="str">
        <v>Converts + children-of-record baptisms</v>
      </c>
    </row>
    <row r="2990">
      <c r="A2990">
        <v>1952</v>
      </c>
      <c r="B2990" t="str">
        <v>attrition</v>
      </c>
      <c r="C2990" t="str">
        <v>% ∆ Attrition</v>
      </c>
      <c r="D2990" t="str">
        <v>no</v>
      </c>
      <c r="E2990" t="str">
        <v>(Current attrition - prior-year attrition) / prior-year attrition</v>
      </c>
    </row>
    <row r="2991">
      <c r="A2991">
        <v>1952</v>
      </c>
      <c r="B2991" t="str">
        <v>member_attrition_officially_accounted_for_death_resignation_unbaptized_8yo</v>
      </c>
      <c r="C2991" t="str">
        <v>Member Attrition Officially Accounted For (Death, Resignation, Unbaptized-8yo)</v>
      </c>
      <c r="D2991" t="str">
        <v>yes</v>
      </c>
      <c r="E2991" t="str">
        <v>Membership increase - official net growth</v>
      </c>
    </row>
    <row r="2992">
      <c r="A2992">
        <v>1952</v>
      </c>
      <c r="B2992" t="str">
        <v>missionaries</v>
      </c>
      <c r="C2992" t="str">
        <v>% ∆ Missionaries</v>
      </c>
      <c r="D2992" t="str">
        <v>yes</v>
      </c>
      <c r="E2992" t="str">
        <v>(Full-time missionaries - prior-year full-time missionaries) / prior-year full-time missionaries</v>
      </c>
    </row>
    <row r="2993">
      <c r="A2993">
        <v>1952</v>
      </c>
      <c r="B2993" t="str">
        <v>of_church_on_mission</v>
      </c>
      <c r="C2993" t="str">
        <v>% of Church on Mission</v>
      </c>
      <c r="D2993" t="str">
        <v>yes</v>
      </c>
      <c r="E2993" t="str">
        <v>Full-time missionaries / official membership</v>
      </c>
    </row>
    <row r="2994">
      <c r="A2994">
        <v>1952</v>
      </c>
      <c r="B2994" t="str">
        <v>conv_missionary</v>
      </c>
      <c r="C2994" t="str">
        <v>% ∆ Conv / Missionary</v>
      </c>
      <c r="D2994" t="str">
        <v>yes</v>
      </c>
      <c r="E2994" t="str">
        <v>(Conv / Missionary - prior-year Conv / Missionary) / prior-year Conv / Missionary</v>
      </c>
    </row>
    <row r="2995">
      <c r="A2995">
        <v>1952</v>
      </c>
      <c r="B2995" t="str">
        <v>conv_missionary_ai</v>
      </c>
      <c r="C2995" t="str">
        <v>Conv / Missionary</v>
      </c>
      <c r="D2995" t="str">
        <v>yes</v>
      </c>
      <c r="E2995" t="str">
        <v>Converts / full-time missionaries</v>
      </c>
    </row>
    <row r="2996">
      <c r="A2996">
        <v>1952</v>
      </c>
      <c r="B2996" t="str">
        <v>net_membership_growth_missionary</v>
      </c>
      <c r="C2996" t="str">
        <v>Net Membership Growth / Missionary</v>
      </c>
      <c r="D2996" t="str">
        <v>yes</v>
      </c>
      <c r="E2996" t="str">
        <v>Official net growth / full-time missionaries</v>
      </c>
    </row>
    <row r="2997">
      <c r="A2997">
        <v>1952</v>
      </c>
      <c r="B2997" t="str">
        <v>gross_membership_increase_missionary</v>
      </c>
      <c r="C2997" t="str">
        <v>Gross Membership Increase / Missionary</v>
      </c>
      <c r="D2997" t="str">
        <v>yes</v>
      </c>
      <c r="E2997" t="str">
        <v>Membership increase / full-time missionaries</v>
      </c>
    </row>
    <row r="2998">
      <c r="A2998">
        <v>1952</v>
      </c>
      <c r="B2998" t="str">
        <v>stakes</v>
      </c>
      <c r="C2998" t="str">
        <v>% ∆ Stakes</v>
      </c>
      <c r="D2998" t="str">
        <v>yes</v>
      </c>
      <c r="E2998" t="str">
        <v>(Stakes - prior-year stakes) / prior-year stakes</v>
      </c>
    </row>
    <row r="2999">
      <c r="A2999">
        <v>1952</v>
      </c>
      <c r="B2999" t="str">
        <v>wards_branches</v>
      </c>
      <c r="C2999" t="str">
        <v>% ∆ Wards + Branches</v>
      </c>
      <c r="D2999" t="str">
        <v>yes</v>
      </c>
      <c r="E2999" t="str">
        <v>(Wards and branches - prior-year wards and branches) / prior-year wards and branches</v>
      </c>
    </row>
    <row r="3000">
      <c r="A3000">
        <v>1952</v>
      </c>
      <c r="B3000" t="str">
        <v>ward_branch_stake</v>
      </c>
      <c r="C3000" t="str">
        <v>Ward &amp; Branch / Stake</v>
      </c>
      <c r="D3000" t="str">
        <v>yes</v>
      </c>
      <c r="E3000" t="str">
        <v>Wards and branches / stakes</v>
      </c>
    </row>
    <row r="3001">
      <c r="A3001">
        <v>1952</v>
      </c>
      <c r="B3001" t="str">
        <v>wards_branches_stake_lost_since_1973</v>
      </c>
      <c r="C3001" t="str">
        <v>Wards + Branches / Stake lost since 1973</v>
      </c>
      <c r="D3001" t="str">
        <v>no</v>
      </c>
      <c r="E3001" t="str">
        <v>(1973 wards and branches / stakes) - (current wards and branches / stakes)</v>
      </c>
    </row>
    <row r="3002">
      <c r="A3002">
        <v>1952</v>
      </c>
      <c r="B3002" t="str">
        <v>members_ward_branch</v>
      </c>
      <c r="C3002" t="str">
        <v>Members / Ward &amp; Branch</v>
      </c>
      <c r="D3002" t="str">
        <v>yes</v>
      </c>
      <c r="E3002" t="str">
        <v>Official membership / wards and branches</v>
      </c>
    </row>
    <row r="3003">
      <c r="A3003">
        <v>1952</v>
      </c>
      <c r="B3003" t="str">
        <v>ward_branch_rolls_since_1980</v>
      </c>
      <c r="C3003" t="str">
        <v>Ward &amp; Branch Rolls ∆ since 1980</v>
      </c>
      <c r="D3003" t="str">
        <v>no</v>
      </c>
      <c r="E3003" t="str">
        <v>(Current members per ward and branch) - (1980 members per ward and branch)</v>
      </c>
    </row>
    <row r="3004">
      <c r="A3004">
        <v>1953</v>
      </c>
      <c r="B3004" t="str">
        <v>official_net_growth</v>
      </c>
      <c r="C3004" t="str">
        <v>Official Net Growth</v>
      </c>
      <c r="D3004" t="str">
        <v>yes</v>
      </c>
      <c r="E3004" t="str">
        <v>Official membership - prior-year official membership</v>
      </c>
    </row>
    <row r="3005">
      <c r="A3005">
        <v>1953</v>
      </c>
      <c r="B3005" t="str">
        <v>official_growth_rate</v>
      </c>
      <c r="C3005" t="str">
        <v>Official Growth Rate</v>
      </c>
      <c r="D3005" t="str">
        <v>yes</v>
      </c>
      <c r="E3005" t="str">
        <v>Official net growth / prior-year official membership</v>
      </c>
    </row>
    <row r="3006">
      <c r="A3006">
        <v>1953</v>
      </c>
      <c r="B3006" t="str">
        <v>yoy_net_growth</v>
      </c>
      <c r="C3006" t="str">
        <v>YoY % ∆ Net Growth</v>
      </c>
      <c r="D3006" t="str">
        <v>yes</v>
      </c>
      <c r="E3006" t="str">
        <v>(Official net growth - prior-year net growth) / prior-year net growth</v>
      </c>
    </row>
    <row r="3007">
      <c r="A3007">
        <v>1953</v>
      </c>
      <c r="B3007" t="str">
        <v>cor_baptisms</v>
      </c>
      <c r="C3007" t="str">
        <v>CoR Baptisms</v>
      </c>
      <c r="D3007" t="str">
        <v>yes</v>
      </c>
      <c r="E3007" t="str">
        <v>Children of record from 8 years prior * current CoR baptism rate</v>
      </c>
    </row>
    <row r="3008">
      <c r="A3008">
        <v>1953</v>
      </c>
      <c r="B3008" t="str">
        <v>yoy_cor</v>
      </c>
      <c r="C3008" t="str">
        <v>YoY % ∆ CoR</v>
      </c>
      <c r="D3008" t="str">
        <v>yes</v>
      </c>
      <c r="E3008" t="str">
        <v>(Children of record - prior-year children of record) / prior-year children of record</v>
      </c>
    </row>
    <row r="3009">
      <c r="A3009">
        <v>1953</v>
      </c>
      <c r="B3009" t="str">
        <v>cor_baptisms_as_of_net_growth</v>
      </c>
      <c r="C3009" t="str">
        <v>∆ CoR Baptisms as % of Net Growth</v>
      </c>
      <c r="D3009" t="str">
        <v>yes</v>
      </c>
      <c r="E3009" t="str">
        <v>Children-of-record baptisms / official net growth</v>
      </c>
    </row>
    <row r="3010">
      <c r="A3010">
        <v>1953</v>
      </c>
      <c r="B3010" t="str">
        <v>children_of_record_8_yrs_prior_baptized</v>
      </c>
      <c r="C3010" t="str">
        <v>% children of record, 8 yrs prior, baptized</v>
      </c>
      <c r="D3010" t="str">
        <v>yes</v>
      </c>
      <c r="E3010" t="str">
        <v>Prior-year CoR baptism rate - 0.0002</v>
      </c>
    </row>
    <row r="3011">
      <c r="A3011">
        <v>1953</v>
      </c>
      <c r="B3011" t="str">
        <v>percent_cor_from_8_years_prior_lost</v>
      </c>
      <c r="C3011" t="str">
        <v>Percent CoR from 8 years prior lost</v>
      </c>
      <c r="D3011" t="str">
        <v>yes</v>
      </c>
      <c r="E3011" t="str">
        <v>(CoR 8 years prior - CoR baptisms) / CoR 8 years prior</v>
      </c>
    </row>
    <row r="3012">
      <c r="A3012">
        <v>1953</v>
      </c>
      <c r="B3012" t="str">
        <v>yoy_converts</v>
      </c>
      <c r="C3012" t="str">
        <v>YoY % ∆ Converts</v>
      </c>
      <c r="D3012" t="str">
        <v>yes</v>
      </c>
      <c r="E3012" t="str">
        <v>(Converts - prior-year converts) / prior-year converts</v>
      </c>
    </row>
    <row r="3013">
      <c r="A3013">
        <v>1953</v>
      </c>
      <c r="B3013" t="str">
        <v>membership_increase</v>
      </c>
      <c r="C3013" t="str">
        <v>Membership Increase</v>
      </c>
      <c r="D3013" t="str">
        <v>yes</v>
      </c>
      <c r="E3013" t="str">
        <v>Converts + children-of-record baptisms</v>
      </c>
    </row>
    <row r="3014">
      <c r="A3014">
        <v>1953</v>
      </c>
      <c r="B3014" t="str">
        <v>attrition</v>
      </c>
      <c r="C3014" t="str">
        <v>% ∆ Attrition</v>
      </c>
      <c r="D3014" t="str">
        <v>no</v>
      </c>
      <c r="E3014" t="str">
        <v>(Current attrition - prior-year attrition) / prior-year attrition</v>
      </c>
    </row>
    <row r="3015">
      <c r="A3015">
        <v>1953</v>
      </c>
      <c r="B3015" t="str">
        <v>member_attrition_officially_accounted_for_death_resignation_unbaptized_8yo</v>
      </c>
      <c r="C3015" t="str">
        <v>Member Attrition Officially Accounted For (Death, Resignation, Unbaptized-8yo)</v>
      </c>
      <c r="D3015" t="str">
        <v>yes</v>
      </c>
      <c r="E3015" t="str">
        <v>Membership increase - official net growth</v>
      </c>
    </row>
    <row r="3016">
      <c r="A3016">
        <v>1953</v>
      </c>
      <c r="B3016" t="str">
        <v>missionaries</v>
      </c>
      <c r="C3016" t="str">
        <v>% ∆ Missionaries</v>
      </c>
      <c r="D3016" t="str">
        <v>yes</v>
      </c>
      <c r="E3016" t="str">
        <v>(Full-time missionaries - prior-year full-time missionaries) / prior-year full-time missionaries</v>
      </c>
    </row>
    <row r="3017">
      <c r="A3017">
        <v>1953</v>
      </c>
      <c r="B3017" t="str">
        <v>of_church_on_mission</v>
      </c>
      <c r="C3017" t="str">
        <v>% of Church on Mission</v>
      </c>
      <c r="D3017" t="str">
        <v>yes</v>
      </c>
      <c r="E3017" t="str">
        <v>Full-time missionaries / official membership</v>
      </c>
    </row>
    <row r="3018">
      <c r="A3018">
        <v>1953</v>
      </c>
      <c r="B3018" t="str">
        <v>conv_missionary</v>
      </c>
      <c r="C3018" t="str">
        <v>% ∆ Conv / Missionary</v>
      </c>
      <c r="D3018" t="str">
        <v>yes</v>
      </c>
      <c r="E3018" t="str">
        <v>(Conv / Missionary - prior-year Conv / Missionary) / prior-year Conv / Missionary</v>
      </c>
    </row>
    <row r="3019">
      <c r="A3019">
        <v>1953</v>
      </c>
      <c r="B3019" t="str">
        <v>conv_missionary_ai</v>
      </c>
      <c r="C3019" t="str">
        <v>Conv / Missionary</v>
      </c>
      <c r="D3019" t="str">
        <v>yes</v>
      </c>
      <c r="E3019" t="str">
        <v>Converts / full-time missionaries</v>
      </c>
    </row>
    <row r="3020">
      <c r="A3020">
        <v>1953</v>
      </c>
      <c r="B3020" t="str">
        <v>net_membership_growth_missionary</v>
      </c>
      <c r="C3020" t="str">
        <v>Net Membership Growth / Missionary</v>
      </c>
      <c r="D3020" t="str">
        <v>yes</v>
      </c>
      <c r="E3020" t="str">
        <v>Official net growth / full-time missionaries</v>
      </c>
    </row>
    <row r="3021">
      <c r="A3021">
        <v>1953</v>
      </c>
      <c r="B3021" t="str">
        <v>gross_membership_increase_missionary</v>
      </c>
      <c r="C3021" t="str">
        <v>Gross Membership Increase / Missionary</v>
      </c>
      <c r="D3021" t="str">
        <v>yes</v>
      </c>
      <c r="E3021" t="str">
        <v>Membership increase / full-time missionaries</v>
      </c>
    </row>
    <row r="3022">
      <c r="A3022">
        <v>1953</v>
      </c>
      <c r="B3022" t="str">
        <v>stakes</v>
      </c>
      <c r="C3022" t="str">
        <v>% ∆ Stakes</v>
      </c>
      <c r="D3022" t="str">
        <v>yes</v>
      </c>
      <c r="E3022" t="str">
        <v>(Stakes - prior-year stakes) / prior-year stakes</v>
      </c>
    </row>
    <row r="3023">
      <c r="A3023">
        <v>1953</v>
      </c>
      <c r="B3023" t="str">
        <v>wards_branches</v>
      </c>
      <c r="C3023" t="str">
        <v>% ∆ Wards + Branches</v>
      </c>
      <c r="D3023" t="str">
        <v>yes</v>
      </c>
      <c r="E3023" t="str">
        <v>(Wards and branches - prior-year wards and branches) / prior-year wards and branches</v>
      </c>
    </row>
    <row r="3024">
      <c r="A3024">
        <v>1953</v>
      </c>
      <c r="B3024" t="str">
        <v>ward_branch_stake</v>
      </c>
      <c r="C3024" t="str">
        <v>Ward &amp; Branch / Stake</v>
      </c>
      <c r="D3024" t="str">
        <v>yes</v>
      </c>
      <c r="E3024" t="str">
        <v>Wards and branches / stakes</v>
      </c>
    </row>
    <row r="3025">
      <c r="A3025">
        <v>1953</v>
      </c>
      <c r="B3025" t="str">
        <v>wards_branches_stake_lost_since_1973</v>
      </c>
      <c r="C3025" t="str">
        <v>Wards + Branches / Stake lost since 1973</v>
      </c>
      <c r="D3025" t="str">
        <v>no</v>
      </c>
      <c r="E3025" t="str">
        <v>(1973 wards and branches / stakes) - (current wards and branches / stakes)</v>
      </c>
    </row>
    <row r="3026">
      <c r="A3026">
        <v>1953</v>
      </c>
      <c r="B3026" t="str">
        <v>members_ward_branch</v>
      </c>
      <c r="C3026" t="str">
        <v>Members / Ward &amp; Branch</v>
      </c>
      <c r="D3026" t="str">
        <v>yes</v>
      </c>
      <c r="E3026" t="str">
        <v>Official membership / wards and branches</v>
      </c>
    </row>
    <row r="3027">
      <c r="A3027">
        <v>1953</v>
      </c>
      <c r="B3027" t="str">
        <v>ward_branch_rolls_since_1980</v>
      </c>
      <c r="C3027" t="str">
        <v>Ward &amp; Branch Rolls ∆ since 1980</v>
      </c>
      <c r="D3027" t="str">
        <v>no</v>
      </c>
      <c r="E3027" t="str">
        <v>(Current members per ward and branch) - (1980 members per ward and branch)</v>
      </c>
    </row>
    <row r="3028">
      <c r="A3028">
        <v>1954</v>
      </c>
      <c r="B3028" t="str">
        <v>official_net_growth</v>
      </c>
      <c r="C3028" t="str">
        <v>Official Net Growth</v>
      </c>
      <c r="D3028" t="str">
        <v>yes</v>
      </c>
      <c r="E3028" t="str">
        <v>Official membership - prior-year official membership</v>
      </c>
    </row>
    <row r="3029">
      <c r="A3029">
        <v>1954</v>
      </c>
      <c r="B3029" t="str">
        <v>official_growth_rate</v>
      </c>
      <c r="C3029" t="str">
        <v>Official Growth Rate</v>
      </c>
      <c r="D3029" t="str">
        <v>yes</v>
      </c>
      <c r="E3029" t="str">
        <v>Official net growth / prior-year official membership</v>
      </c>
    </row>
    <row r="3030">
      <c r="A3030">
        <v>1954</v>
      </c>
      <c r="B3030" t="str">
        <v>yoy_net_growth</v>
      </c>
      <c r="C3030" t="str">
        <v>YoY % ∆ Net Growth</v>
      </c>
      <c r="D3030" t="str">
        <v>yes</v>
      </c>
      <c r="E3030" t="str">
        <v>(Official net growth - prior-year net growth) / prior-year net growth</v>
      </c>
    </row>
    <row r="3031">
      <c r="A3031">
        <v>1954</v>
      </c>
      <c r="B3031" t="str">
        <v>cor_baptisms</v>
      </c>
      <c r="C3031" t="str">
        <v>CoR Baptisms</v>
      </c>
      <c r="D3031" t="str">
        <v>yes</v>
      </c>
      <c r="E3031" t="str">
        <v>Children of record from 8 years prior * current CoR baptism rate</v>
      </c>
    </row>
    <row r="3032">
      <c r="A3032">
        <v>1954</v>
      </c>
      <c r="B3032" t="str">
        <v>yoy_cor</v>
      </c>
      <c r="C3032" t="str">
        <v>YoY % ∆ CoR</v>
      </c>
      <c r="D3032" t="str">
        <v>yes</v>
      </c>
      <c r="E3032" t="str">
        <v>(Children of record - prior-year children of record) / prior-year children of record</v>
      </c>
    </row>
    <row r="3033">
      <c r="A3033">
        <v>1954</v>
      </c>
      <c r="B3033" t="str">
        <v>cor_baptisms_as_of_net_growth</v>
      </c>
      <c r="C3033" t="str">
        <v>∆ CoR Baptisms as % of Net Growth</v>
      </c>
      <c r="D3033" t="str">
        <v>yes</v>
      </c>
      <c r="E3033" t="str">
        <v>Children-of-record baptisms / official net growth</v>
      </c>
    </row>
    <row r="3034">
      <c r="A3034">
        <v>1954</v>
      </c>
      <c r="B3034" t="str">
        <v>children_of_record_8_yrs_prior_baptized</v>
      </c>
      <c r="C3034" t="str">
        <v>% children of record, 8 yrs prior, baptized</v>
      </c>
      <c r="D3034" t="str">
        <v>yes</v>
      </c>
      <c r="E3034" t="str">
        <v>Prior-year CoR baptism rate - 0.0002</v>
      </c>
    </row>
    <row r="3035">
      <c r="A3035">
        <v>1954</v>
      </c>
      <c r="B3035" t="str">
        <v>percent_cor_from_8_years_prior_lost</v>
      </c>
      <c r="C3035" t="str">
        <v>Percent CoR from 8 years prior lost</v>
      </c>
      <c r="D3035" t="str">
        <v>yes</v>
      </c>
      <c r="E3035" t="str">
        <v>(CoR 8 years prior - CoR baptisms) / CoR 8 years prior</v>
      </c>
    </row>
    <row r="3036">
      <c r="A3036">
        <v>1954</v>
      </c>
      <c r="B3036" t="str">
        <v>yoy_converts</v>
      </c>
      <c r="C3036" t="str">
        <v>YoY % ∆ Converts</v>
      </c>
      <c r="D3036" t="str">
        <v>yes</v>
      </c>
      <c r="E3036" t="str">
        <v>(Converts - prior-year converts) / prior-year converts</v>
      </c>
    </row>
    <row r="3037">
      <c r="A3037">
        <v>1954</v>
      </c>
      <c r="B3037" t="str">
        <v>membership_increase</v>
      </c>
      <c r="C3037" t="str">
        <v>Membership Increase</v>
      </c>
      <c r="D3037" t="str">
        <v>yes</v>
      </c>
      <c r="E3037" t="str">
        <v>Converts + children-of-record baptisms</v>
      </c>
    </row>
    <row r="3038">
      <c r="A3038">
        <v>1954</v>
      </c>
      <c r="B3038" t="str">
        <v>attrition</v>
      </c>
      <c r="C3038" t="str">
        <v>% ∆ Attrition</v>
      </c>
      <c r="D3038" t="str">
        <v>no</v>
      </c>
      <c r="E3038" t="str">
        <v>(Current attrition - prior-year attrition) / prior-year attrition</v>
      </c>
    </row>
    <row r="3039">
      <c r="A3039">
        <v>1954</v>
      </c>
      <c r="B3039" t="str">
        <v>member_attrition_officially_accounted_for_death_resignation_unbaptized_8yo</v>
      </c>
      <c r="C3039" t="str">
        <v>Member Attrition Officially Accounted For (Death, Resignation, Unbaptized-8yo)</v>
      </c>
      <c r="D3039" t="str">
        <v>yes</v>
      </c>
      <c r="E3039" t="str">
        <v>Membership increase - official net growth</v>
      </c>
    </row>
    <row r="3040">
      <c r="A3040">
        <v>1954</v>
      </c>
      <c r="B3040" t="str">
        <v>missionaries</v>
      </c>
      <c r="C3040" t="str">
        <v>% ∆ Missionaries</v>
      </c>
      <c r="D3040" t="str">
        <v>yes</v>
      </c>
      <c r="E3040" t="str">
        <v>(Full-time missionaries - prior-year full-time missionaries) / prior-year full-time missionaries</v>
      </c>
    </row>
    <row r="3041">
      <c r="A3041">
        <v>1954</v>
      </c>
      <c r="B3041" t="str">
        <v>of_church_on_mission</v>
      </c>
      <c r="C3041" t="str">
        <v>% of Church on Mission</v>
      </c>
      <c r="D3041" t="str">
        <v>yes</v>
      </c>
      <c r="E3041" t="str">
        <v>Full-time missionaries / official membership</v>
      </c>
    </row>
    <row r="3042">
      <c r="A3042">
        <v>1954</v>
      </c>
      <c r="B3042" t="str">
        <v>conv_missionary</v>
      </c>
      <c r="C3042" t="str">
        <v>% ∆ Conv / Missionary</v>
      </c>
      <c r="D3042" t="str">
        <v>yes</v>
      </c>
      <c r="E3042" t="str">
        <v>(Conv / Missionary - prior-year Conv / Missionary) / prior-year Conv / Missionary</v>
      </c>
    </row>
    <row r="3043">
      <c r="A3043">
        <v>1954</v>
      </c>
      <c r="B3043" t="str">
        <v>conv_missionary_ai</v>
      </c>
      <c r="C3043" t="str">
        <v>Conv / Missionary</v>
      </c>
      <c r="D3043" t="str">
        <v>yes</v>
      </c>
      <c r="E3043" t="str">
        <v>Converts / full-time missionaries</v>
      </c>
    </row>
    <row r="3044">
      <c r="A3044">
        <v>1954</v>
      </c>
      <c r="B3044" t="str">
        <v>net_membership_growth_missionary</v>
      </c>
      <c r="C3044" t="str">
        <v>Net Membership Growth / Missionary</v>
      </c>
      <c r="D3044" t="str">
        <v>yes</v>
      </c>
      <c r="E3044" t="str">
        <v>Official net growth / full-time missionaries</v>
      </c>
    </row>
    <row r="3045">
      <c r="A3045">
        <v>1954</v>
      </c>
      <c r="B3045" t="str">
        <v>gross_membership_increase_missionary</v>
      </c>
      <c r="C3045" t="str">
        <v>Gross Membership Increase / Missionary</v>
      </c>
      <c r="D3045" t="str">
        <v>yes</v>
      </c>
      <c r="E3045" t="str">
        <v>Membership increase / full-time missionaries</v>
      </c>
    </row>
    <row r="3046">
      <c r="A3046">
        <v>1954</v>
      </c>
      <c r="B3046" t="str">
        <v>stakes</v>
      </c>
      <c r="C3046" t="str">
        <v>% ∆ Stakes</v>
      </c>
      <c r="D3046" t="str">
        <v>yes</v>
      </c>
      <c r="E3046" t="str">
        <v>(Stakes - prior-year stakes) / prior-year stakes</v>
      </c>
    </row>
    <row r="3047">
      <c r="A3047">
        <v>1954</v>
      </c>
      <c r="B3047" t="str">
        <v>wards_branches</v>
      </c>
      <c r="C3047" t="str">
        <v>% ∆ Wards + Branches</v>
      </c>
      <c r="D3047" t="str">
        <v>yes</v>
      </c>
      <c r="E3047" t="str">
        <v>(Wards and branches - prior-year wards and branches) / prior-year wards and branches</v>
      </c>
    </row>
    <row r="3048">
      <c r="A3048">
        <v>1954</v>
      </c>
      <c r="B3048" t="str">
        <v>ward_branch_stake</v>
      </c>
      <c r="C3048" t="str">
        <v>Ward &amp; Branch / Stake</v>
      </c>
      <c r="D3048" t="str">
        <v>yes</v>
      </c>
      <c r="E3048" t="str">
        <v>Wards and branches / stakes</v>
      </c>
    </row>
    <row r="3049">
      <c r="A3049">
        <v>1954</v>
      </c>
      <c r="B3049" t="str">
        <v>wards_branches_stake_lost_since_1973</v>
      </c>
      <c r="C3049" t="str">
        <v>Wards + Branches / Stake lost since 1973</v>
      </c>
      <c r="D3049" t="str">
        <v>no</v>
      </c>
      <c r="E3049" t="str">
        <v>(1973 wards and branches / stakes) - (current wards and branches / stakes)</v>
      </c>
    </row>
    <row r="3050">
      <c r="A3050">
        <v>1954</v>
      </c>
      <c r="B3050" t="str">
        <v>members_ward_branch</v>
      </c>
      <c r="C3050" t="str">
        <v>Members / Ward &amp; Branch</v>
      </c>
      <c r="D3050" t="str">
        <v>yes</v>
      </c>
      <c r="E3050" t="str">
        <v>Official membership / wards and branches</v>
      </c>
    </row>
    <row r="3051">
      <c r="A3051">
        <v>1954</v>
      </c>
      <c r="B3051" t="str">
        <v>ward_branch_rolls_since_1980</v>
      </c>
      <c r="C3051" t="str">
        <v>Ward &amp; Branch Rolls ∆ since 1980</v>
      </c>
      <c r="D3051" t="str">
        <v>no</v>
      </c>
      <c r="E3051" t="str">
        <v>(Current members per ward and branch) - (1980 members per ward and branch)</v>
      </c>
    </row>
    <row r="3052">
      <c r="A3052">
        <v>1954</v>
      </c>
      <c r="B3052" t="str">
        <v>supplemental_activity_by_sunday_school_attendance</v>
      </c>
      <c r="C3052" t="str">
        <v>Activity by Sunday School Attendance</v>
      </c>
      <c r="D3052" t="str">
        <v>no</v>
      </c>
      <c r="E3052" t="str">
        <v>round(AA127*100/average(B126:B127),1)</v>
      </c>
    </row>
    <row r="3053">
      <c r="A3053">
        <v>1954</v>
      </c>
      <c r="B3053" t="str">
        <v>supplemental_activity_rate</v>
      </c>
      <c r="C3053" t="str">
        <v>Activity Rate</v>
      </c>
      <c r="D3053" t="str">
        <v>yes</v>
      </c>
      <c r="E3053" t="str">
        <v>AT127</v>
      </c>
    </row>
    <row r="3054">
      <c r="A3054">
        <v>1955</v>
      </c>
      <c r="B3054" t="str">
        <v>official_net_growth</v>
      </c>
      <c r="C3054" t="str">
        <v>Official Net Growth</v>
      </c>
      <c r="D3054" t="str">
        <v>yes</v>
      </c>
      <c r="E3054" t="str">
        <v>Official membership - prior-year official membership</v>
      </c>
    </row>
    <row r="3055">
      <c r="A3055">
        <v>1955</v>
      </c>
      <c r="B3055" t="str">
        <v>official_growth_rate</v>
      </c>
      <c r="C3055" t="str">
        <v>Official Growth Rate</v>
      </c>
      <c r="D3055" t="str">
        <v>yes</v>
      </c>
      <c r="E3055" t="str">
        <v>Official net growth / prior-year official membership</v>
      </c>
    </row>
    <row r="3056">
      <c r="A3056">
        <v>1955</v>
      </c>
      <c r="B3056" t="str">
        <v>yoy_net_growth</v>
      </c>
      <c r="C3056" t="str">
        <v>YoY % ∆ Net Growth</v>
      </c>
      <c r="D3056" t="str">
        <v>yes</v>
      </c>
      <c r="E3056" t="str">
        <v>(Official net growth - prior-year net growth) / prior-year net growth</v>
      </c>
    </row>
    <row r="3057">
      <c r="A3057">
        <v>1955</v>
      </c>
      <c r="B3057" t="str">
        <v>cor_baptisms</v>
      </c>
      <c r="C3057" t="str">
        <v>CoR Baptisms</v>
      </c>
      <c r="D3057" t="str">
        <v>yes</v>
      </c>
      <c r="E3057" t="str">
        <v>Children of record from 8 years prior * current CoR baptism rate</v>
      </c>
    </row>
    <row r="3058">
      <c r="A3058">
        <v>1955</v>
      </c>
      <c r="B3058" t="str">
        <v>yoy_cor</v>
      </c>
      <c r="C3058" t="str">
        <v>YoY % ∆ CoR</v>
      </c>
      <c r="D3058" t="str">
        <v>yes</v>
      </c>
      <c r="E3058" t="str">
        <v>(Children of record - prior-year children of record) / prior-year children of record</v>
      </c>
    </row>
    <row r="3059">
      <c r="A3059">
        <v>1955</v>
      </c>
      <c r="B3059" t="str">
        <v>cor_baptisms_as_of_net_growth</v>
      </c>
      <c r="C3059" t="str">
        <v>∆ CoR Baptisms as % of Net Growth</v>
      </c>
      <c r="D3059" t="str">
        <v>yes</v>
      </c>
      <c r="E3059" t="str">
        <v>Children-of-record baptisms / official net growth</v>
      </c>
    </row>
    <row r="3060">
      <c r="A3060">
        <v>1955</v>
      </c>
      <c r="B3060" t="str">
        <v>children_of_record_8_yrs_prior_baptized</v>
      </c>
      <c r="C3060" t="str">
        <v>% children of record, 8 yrs prior, baptized</v>
      </c>
      <c r="D3060" t="str">
        <v>yes</v>
      </c>
      <c r="E3060" t="str">
        <v>Prior-year CoR baptism rate - 0.0002</v>
      </c>
    </row>
    <row r="3061">
      <c r="A3061">
        <v>1955</v>
      </c>
      <c r="B3061" t="str">
        <v>percent_cor_from_8_years_prior_lost</v>
      </c>
      <c r="C3061" t="str">
        <v>Percent CoR from 8 years prior lost</v>
      </c>
      <c r="D3061" t="str">
        <v>yes</v>
      </c>
      <c r="E3061" t="str">
        <v>(CoR 8 years prior - CoR baptisms) / CoR 8 years prior</v>
      </c>
    </row>
    <row r="3062">
      <c r="A3062">
        <v>1955</v>
      </c>
      <c r="B3062" t="str">
        <v>yoy_converts</v>
      </c>
      <c r="C3062" t="str">
        <v>YoY % ∆ Converts</v>
      </c>
      <c r="D3062" t="str">
        <v>yes</v>
      </c>
      <c r="E3062" t="str">
        <v>(Converts - prior-year converts) / prior-year converts</v>
      </c>
    </row>
    <row r="3063">
      <c r="A3063">
        <v>1955</v>
      </c>
      <c r="B3063" t="str">
        <v>membership_increase</v>
      </c>
      <c r="C3063" t="str">
        <v>Membership Increase</v>
      </c>
      <c r="D3063" t="str">
        <v>yes</v>
      </c>
      <c r="E3063" t="str">
        <v>Converts + children-of-record baptisms</v>
      </c>
    </row>
    <row r="3064">
      <c r="A3064">
        <v>1955</v>
      </c>
      <c r="B3064" t="str">
        <v>attrition</v>
      </c>
      <c r="C3064" t="str">
        <v>% ∆ Attrition</v>
      </c>
      <c r="D3064" t="str">
        <v>no</v>
      </c>
      <c r="E3064" t="str">
        <v>(Current attrition - prior-year attrition) / prior-year attrition</v>
      </c>
    </row>
    <row r="3065">
      <c r="A3065">
        <v>1955</v>
      </c>
      <c r="B3065" t="str">
        <v>member_attrition_officially_accounted_for_death_resignation_unbaptized_8yo</v>
      </c>
      <c r="C3065" t="str">
        <v>Member Attrition Officially Accounted For (Death, Resignation, Unbaptized-8yo)</v>
      </c>
      <c r="D3065" t="str">
        <v>yes</v>
      </c>
      <c r="E3065" t="str">
        <v>Membership increase - official net growth</v>
      </c>
    </row>
    <row r="3066">
      <c r="A3066">
        <v>1955</v>
      </c>
      <c r="B3066" t="str">
        <v>missionaries</v>
      </c>
      <c r="C3066" t="str">
        <v>% ∆ Missionaries</v>
      </c>
      <c r="D3066" t="str">
        <v>yes</v>
      </c>
      <c r="E3066" t="str">
        <v>(Full-time missionaries - prior-year full-time missionaries) / prior-year full-time missionaries</v>
      </c>
    </row>
    <row r="3067">
      <c r="A3067">
        <v>1955</v>
      </c>
      <c r="B3067" t="str">
        <v>of_church_on_mission</v>
      </c>
      <c r="C3067" t="str">
        <v>% of Church on Mission</v>
      </c>
      <c r="D3067" t="str">
        <v>yes</v>
      </c>
      <c r="E3067" t="str">
        <v>Full-time missionaries / official membership</v>
      </c>
    </row>
    <row r="3068">
      <c r="A3068">
        <v>1955</v>
      </c>
      <c r="B3068" t="str">
        <v>conv_missionary</v>
      </c>
      <c r="C3068" t="str">
        <v>% ∆ Conv / Missionary</v>
      </c>
      <c r="D3068" t="str">
        <v>yes</v>
      </c>
      <c r="E3068" t="str">
        <v>(Conv / Missionary - prior-year Conv / Missionary) / prior-year Conv / Missionary</v>
      </c>
    </row>
    <row r="3069">
      <c r="A3069">
        <v>1955</v>
      </c>
      <c r="B3069" t="str">
        <v>conv_missionary_ai</v>
      </c>
      <c r="C3069" t="str">
        <v>Conv / Missionary</v>
      </c>
      <c r="D3069" t="str">
        <v>yes</v>
      </c>
      <c r="E3069" t="str">
        <v>Converts / full-time missionaries</v>
      </c>
    </row>
    <row r="3070">
      <c r="A3070">
        <v>1955</v>
      </c>
      <c r="B3070" t="str">
        <v>net_membership_growth_missionary</v>
      </c>
      <c r="C3070" t="str">
        <v>Net Membership Growth / Missionary</v>
      </c>
      <c r="D3070" t="str">
        <v>yes</v>
      </c>
      <c r="E3070" t="str">
        <v>Official net growth / full-time missionaries</v>
      </c>
    </row>
    <row r="3071">
      <c r="A3071">
        <v>1955</v>
      </c>
      <c r="B3071" t="str">
        <v>gross_membership_increase_missionary</v>
      </c>
      <c r="C3071" t="str">
        <v>Gross Membership Increase / Missionary</v>
      </c>
      <c r="D3071" t="str">
        <v>yes</v>
      </c>
      <c r="E3071" t="str">
        <v>Membership increase / full-time missionaries</v>
      </c>
    </row>
    <row r="3072">
      <c r="A3072">
        <v>1955</v>
      </c>
      <c r="B3072" t="str">
        <v>stakes</v>
      </c>
      <c r="C3072" t="str">
        <v>% ∆ Stakes</v>
      </c>
      <c r="D3072" t="str">
        <v>yes</v>
      </c>
      <c r="E3072" t="str">
        <v>(Stakes - prior-year stakes) / prior-year stakes</v>
      </c>
    </row>
    <row r="3073">
      <c r="A3073">
        <v>1955</v>
      </c>
      <c r="B3073" t="str">
        <v>wards_branches</v>
      </c>
      <c r="C3073" t="str">
        <v>% ∆ Wards + Branches</v>
      </c>
      <c r="D3073" t="str">
        <v>yes</v>
      </c>
      <c r="E3073" t="str">
        <v>(Wards and branches - prior-year wards and branches) / prior-year wards and branches</v>
      </c>
    </row>
    <row r="3074">
      <c r="A3074">
        <v>1955</v>
      </c>
      <c r="B3074" t="str">
        <v>ward_branch_stake</v>
      </c>
      <c r="C3074" t="str">
        <v>Ward &amp; Branch / Stake</v>
      </c>
      <c r="D3074" t="str">
        <v>yes</v>
      </c>
      <c r="E3074" t="str">
        <v>Wards and branches / stakes</v>
      </c>
    </row>
    <row r="3075">
      <c r="A3075">
        <v>1955</v>
      </c>
      <c r="B3075" t="str">
        <v>wards_branches_stake_lost_since_1973</v>
      </c>
      <c r="C3075" t="str">
        <v>Wards + Branches / Stake lost since 1973</v>
      </c>
      <c r="D3075" t="str">
        <v>no</v>
      </c>
      <c r="E3075" t="str">
        <v>(1973 wards and branches / stakes) - (current wards and branches / stakes)</v>
      </c>
    </row>
    <row r="3076">
      <c r="A3076">
        <v>1955</v>
      </c>
      <c r="B3076" t="str">
        <v>members_ward_branch</v>
      </c>
      <c r="C3076" t="str">
        <v>Members / Ward &amp; Branch</v>
      </c>
      <c r="D3076" t="str">
        <v>yes</v>
      </c>
      <c r="E3076" t="str">
        <v>Official membership / wards and branches</v>
      </c>
    </row>
    <row r="3077">
      <c r="A3077">
        <v>1955</v>
      </c>
      <c r="B3077" t="str">
        <v>ward_branch_rolls_since_1980</v>
      </c>
      <c r="C3077" t="str">
        <v>Ward &amp; Branch Rolls ∆ since 1980</v>
      </c>
      <c r="D3077" t="str">
        <v>no</v>
      </c>
      <c r="E3077" t="str">
        <v>(Current members per ward and branch) - (1980 members per ward and branch)</v>
      </c>
    </row>
    <row r="3078">
      <c r="A3078">
        <v>1956</v>
      </c>
      <c r="B3078" t="str">
        <v>official_membership_total</v>
      </c>
      <c r="C3078" t="str">
        <v>Official Membership Total</v>
      </c>
      <c r="D3078" t="str">
        <v>no</v>
      </c>
      <c r="E3078" t="str">
        <v>D106+((D$101-D$111)/10)</v>
      </c>
    </row>
    <row r="3079">
      <c r="A3079">
        <v>1956</v>
      </c>
      <c r="B3079" t="str">
        <v>official_net_growth</v>
      </c>
      <c r="C3079" t="str">
        <v>Official Net Growth</v>
      </c>
      <c r="D3079" t="str">
        <v>yes</v>
      </c>
      <c r="E3079" t="str">
        <v>Official membership - prior-year official membership</v>
      </c>
    </row>
    <row r="3080">
      <c r="A3080">
        <v>1956</v>
      </c>
      <c r="B3080" t="str">
        <v>official_growth_rate</v>
      </c>
      <c r="C3080" t="str">
        <v>Official Growth Rate</v>
      </c>
      <c r="D3080" t="str">
        <v>yes</v>
      </c>
      <c r="E3080" t="str">
        <v>Official net growth / prior-year official membership</v>
      </c>
    </row>
    <row r="3081">
      <c r="A3081">
        <v>1956</v>
      </c>
      <c r="B3081" t="str">
        <v>yoy_net_growth</v>
      </c>
      <c r="C3081" t="str">
        <v>YoY % ∆ Net Growth</v>
      </c>
      <c r="D3081" t="str">
        <v>yes</v>
      </c>
      <c r="E3081" t="str">
        <v>(Official net growth - prior-year net growth) / prior-year net growth</v>
      </c>
    </row>
    <row r="3082">
      <c r="A3082">
        <v>1956</v>
      </c>
      <c r="B3082" t="str">
        <v>cor_baptisms</v>
      </c>
      <c r="C3082" t="str">
        <v>CoR Baptisms</v>
      </c>
      <c r="D3082" t="str">
        <v>yes</v>
      </c>
      <c r="E3082" t="str">
        <v>Children of record from 8 years prior * current CoR baptism rate</v>
      </c>
    </row>
    <row r="3083">
      <c r="A3083">
        <v>1956</v>
      </c>
      <c r="B3083" t="str">
        <v>yoy_cor</v>
      </c>
      <c r="C3083" t="str">
        <v>YoY % ∆ CoR</v>
      </c>
      <c r="D3083" t="str">
        <v>yes</v>
      </c>
      <c r="E3083" t="str">
        <v>(Children of record - prior-year children of record) / prior-year children of record</v>
      </c>
    </row>
    <row r="3084">
      <c r="A3084">
        <v>1956</v>
      </c>
      <c r="B3084" t="str">
        <v>cor_baptisms_as_of_net_growth</v>
      </c>
      <c r="C3084" t="str">
        <v>∆ CoR Baptisms as % of Net Growth</v>
      </c>
      <c r="D3084" t="str">
        <v>yes</v>
      </c>
      <c r="E3084" t="str">
        <v>Children-of-record baptisms / official net growth</v>
      </c>
    </row>
    <row r="3085">
      <c r="A3085">
        <v>1956</v>
      </c>
      <c r="B3085" t="str">
        <v>children_of_record_8_yrs_prior_baptized</v>
      </c>
      <c r="C3085" t="str">
        <v>% children of record, 8 yrs prior, baptized</v>
      </c>
      <c r="D3085" t="str">
        <v>yes</v>
      </c>
      <c r="E3085" t="str">
        <v>Prior-year CoR baptism rate - 0.0002</v>
      </c>
    </row>
    <row r="3086">
      <c r="A3086">
        <v>1956</v>
      </c>
      <c r="B3086" t="str">
        <v>percent_cor_from_8_years_prior_lost</v>
      </c>
      <c r="C3086" t="str">
        <v>Percent CoR from 8 years prior lost</v>
      </c>
      <c r="D3086" t="str">
        <v>yes</v>
      </c>
      <c r="E3086" t="str">
        <v>(CoR 8 years prior - CoR baptisms) / CoR 8 years prior</v>
      </c>
    </row>
    <row r="3087">
      <c r="A3087">
        <v>1956</v>
      </c>
      <c r="B3087" t="str">
        <v>yoy_converts</v>
      </c>
      <c r="C3087" t="str">
        <v>YoY % ∆ Converts</v>
      </c>
      <c r="D3087" t="str">
        <v>yes</v>
      </c>
      <c r="E3087" t="str">
        <v>(Converts - prior-year converts) / prior-year converts</v>
      </c>
    </row>
    <row r="3088">
      <c r="A3088">
        <v>1956</v>
      </c>
      <c r="B3088" t="str">
        <v>membership_increase</v>
      </c>
      <c r="C3088" t="str">
        <v>Membership Increase</v>
      </c>
      <c r="D3088" t="str">
        <v>yes</v>
      </c>
      <c r="E3088" t="str">
        <v>Converts + children-of-record baptisms</v>
      </c>
    </row>
    <row r="3089">
      <c r="A3089">
        <v>1956</v>
      </c>
      <c r="B3089" t="str">
        <v>attrition</v>
      </c>
      <c r="C3089" t="str">
        <v>% ∆ Attrition</v>
      </c>
      <c r="D3089" t="str">
        <v>no</v>
      </c>
      <c r="E3089" t="str">
        <v>(Current attrition - prior-year attrition) / prior-year attrition</v>
      </c>
    </row>
    <row r="3090">
      <c r="A3090">
        <v>1956</v>
      </c>
      <c r="B3090" t="str">
        <v>member_attrition_officially_accounted_for_death_resignation_unbaptized_8yo</v>
      </c>
      <c r="C3090" t="str">
        <v>Member Attrition Officially Accounted For (Death, Resignation, Unbaptized-8yo)</v>
      </c>
      <c r="D3090" t="str">
        <v>yes</v>
      </c>
      <c r="E3090" t="str">
        <v>Membership increase - official net growth</v>
      </c>
    </row>
    <row r="3091">
      <c r="A3091">
        <v>1956</v>
      </c>
      <c r="B3091" t="str">
        <v>missionaries</v>
      </c>
      <c r="C3091" t="str">
        <v>% ∆ Missionaries</v>
      </c>
      <c r="D3091" t="str">
        <v>yes</v>
      </c>
      <c r="E3091" t="str">
        <v>(Full-time missionaries - prior-year full-time missionaries) / prior-year full-time missionaries</v>
      </c>
    </row>
    <row r="3092">
      <c r="A3092">
        <v>1956</v>
      </c>
      <c r="B3092" t="str">
        <v>of_church_on_mission</v>
      </c>
      <c r="C3092" t="str">
        <v>% of Church on Mission</v>
      </c>
      <c r="D3092" t="str">
        <v>yes</v>
      </c>
      <c r="E3092" t="str">
        <v>Full-time missionaries / official membership</v>
      </c>
    </row>
    <row r="3093">
      <c r="A3093">
        <v>1956</v>
      </c>
      <c r="B3093" t="str">
        <v>conv_missionary</v>
      </c>
      <c r="C3093" t="str">
        <v>% ∆ Conv / Missionary</v>
      </c>
      <c r="D3093" t="str">
        <v>yes</v>
      </c>
      <c r="E3093" t="str">
        <v>(Conv / Missionary - prior-year Conv / Missionary) / prior-year Conv / Missionary</v>
      </c>
    </row>
    <row r="3094">
      <c r="A3094">
        <v>1956</v>
      </c>
      <c r="B3094" t="str">
        <v>conv_missionary_ai</v>
      </c>
      <c r="C3094" t="str">
        <v>Conv / Missionary</v>
      </c>
      <c r="D3094" t="str">
        <v>yes</v>
      </c>
      <c r="E3094" t="str">
        <v>Converts / full-time missionaries</v>
      </c>
    </row>
    <row r="3095">
      <c r="A3095">
        <v>1956</v>
      </c>
      <c r="B3095" t="str">
        <v>net_membership_growth_missionary</v>
      </c>
      <c r="C3095" t="str">
        <v>Net Membership Growth / Missionary</v>
      </c>
      <c r="D3095" t="str">
        <v>yes</v>
      </c>
      <c r="E3095" t="str">
        <v>Official net growth / full-time missionaries</v>
      </c>
    </row>
    <row r="3096">
      <c r="A3096">
        <v>1956</v>
      </c>
      <c r="B3096" t="str">
        <v>gross_membership_increase_missionary</v>
      </c>
      <c r="C3096" t="str">
        <v>Gross Membership Increase / Missionary</v>
      </c>
      <c r="D3096" t="str">
        <v>yes</v>
      </c>
      <c r="E3096" t="str">
        <v>Membership increase / full-time missionaries</v>
      </c>
    </row>
    <row r="3097">
      <c r="A3097">
        <v>1956</v>
      </c>
      <c r="B3097" t="str">
        <v>stakes</v>
      </c>
      <c r="C3097" t="str">
        <v>% ∆ Stakes</v>
      </c>
      <c r="D3097" t="str">
        <v>yes</v>
      </c>
      <c r="E3097" t="str">
        <v>(Stakes - prior-year stakes) / prior-year stakes</v>
      </c>
    </row>
    <row r="3098">
      <c r="A3098">
        <v>1956</v>
      </c>
      <c r="B3098" t="str">
        <v>wards_branches</v>
      </c>
      <c r="C3098" t="str">
        <v>% ∆ Wards + Branches</v>
      </c>
      <c r="D3098" t="str">
        <v>yes</v>
      </c>
      <c r="E3098" t="str">
        <v>(Wards and branches - prior-year wards and branches) / prior-year wards and branches</v>
      </c>
    </row>
    <row r="3099">
      <c r="A3099">
        <v>1956</v>
      </c>
      <c r="B3099" t="str">
        <v>ward_branch_stake</v>
      </c>
      <c r="C3099" t="str">
        <v>Ward &amp; Branch / Stake</v>
      </c>
      <c r="D3099" t="str">
        <v>yes</v>
      </c>
      <c r="E3099" t="str">
        <v>Wards and branches / stakes</v>
      </c>
    </row>
    <row r="3100">
      <c r="A3100">
        <v>1956</v>
      </c>
      <c r="B3100" t="str">
        <v>wards_branches_stake_lost_since_1973</v>
      </c>
      <c r="C3100" t="str">
        <v>Wards + Branches / Stake lost since 1973</v>
      </c>
      <c r="D3100" t="str">
        <v>no</v>
      </c>
      <c r="E3100" t="str">
        <v>(1973 wards and branches / stakes) - (current wards and branches / stakes)</v>
      </c>
    </row>
    <row r="3101">
      <c r="A3101">
        <v>1956</v>
      </c>
      <c r="B3101" t="str">
        <v>members_ward_branch</v>
      </c>
      <c r="C3101" t="str">
        <v>Members / Ward &amp; Branch</v>
      </c>
      <c r="D3101" t="str">
        <v>yes</v>
      </c>
      <c r="E3101" t="str">
        <v>Official membership / wards and branches</v>
      </c>
    </row>
    <row r="3102">
      <c r="A3102">
        <v>1956</v>
      </c>
      <c r="B3102" t="str">
        <v>ward_branch_rolls_since_1980</v>
      </c>
      <c r="C3102" t="str">
        <v>Ward &amp; Branch Rolls ∆ since 1980</v>
      </c>
      <c r="D3102" t="str">
        <v>no</v>
      </c>
      <c r="E3102" t="str">
        <v>(Current members per ward and branch) - (1980 members per ward and branch)</v>
      </c>
    </row>
    <row r="3103">
      <c r="A3103">
        <v>1957</v>
      </c>
      <c r="B3103" t="str">
        <v>official_net_growth</v>
      </c>
      <c r="C3103" t="str">
        <v>Official Net Growth</v>
      </c>
      <c r="D3103" t="str">
        <v>yes</v>
      </c>
      <c r="E3103" t="str">
        <v>Official membership - prior-year official membership</v>
      </c>
    </row>
    <row r="3104">
      <c r="A3104">
        <v>1957</v>
      </c>
      <c r="B3104" t="str">
        <v>official_growth_rate</v>
      </c>
      <c r="C3104" t="str">
        <v>Official Growth Rate</v>
      </c>
      <c r="D3104" t="str">
        <v>yes</v>
      </c>
      <c r="E3104" t="str">
        <v>Official net growth / prior-year official membership</v>
      </c>
    </row>
    <row r="3105">
      <c r="A3105">
        <v>1957</v>
      </c>
      <c r="B3105" t="str">
        <v>yoy_net_growth</v>
      </c>
      <c r="C3105" t="str">
        <v>YoY % ∆ Net Growth</v>
      </c>
      <c r="D3105" t="str">
        <v>yes</v>
      </c>
      <c r="E3105" t="str">
        <v>(Official net growth - prior-year net growth) / prior-year net growth</v>
      </c>
    </row>
    <row r="3106">
      <c r="A3106">
        <v>1957</v>
      </c>
      <c r="B3106" t="str">
        <v>cor_baptisms</v>
      </c>
      <c r="C3106" t="str">
        <v>CoR Baptisms</v>
      </c>
      <c r="D3106" t="str">
        <v>yes</v>
      </c>
      <c r="E3106" t="str">
        <v>Children of record from 8 years prior * current CoR baptism rate</v>
      </c>
    </row>
    <row r="3107">
      <c r="A3107">
        <v>1957</v>
      </c>
      <c r="B3107" t="str">
        <v>yoy_cor</v>
      </c>
      <c r="C3107" t="str">
        <v>YoY % ∆ CoR</v>
      </c>
      <c r="D3107" t="str">
        <v>yes</v>
      </c>
      <c r="E3107" t="str">
        <v>(Children of record - prior-year children of record) / prior-year children of record</v>
      </c>
    </row>
    <row r="3108">
      <c r="A3108">
        <v>1957</v>
      </c>
      <c r="B3108" t="str">
        <v>cor_baptisms_as_of_net_growth</v>
      </c>
      <c r="C3108" t="str">
        <v>∆ CoR Baptisms as % of Net Growth</v>
      </c>
      <c r="D3108" t="str">
        <v>yes</v>
      </c>
      <c r="E3108" t="str">
        <v>Children-of-record baptisms / official net growth</v>
      </c>
    </row>
    <row r="3109">
      <c r="A3109">
        <v>1957</v>
      </c>
      <c r="B3109" t="str">
        <v>children_of_record_8_yrs_prior_baptized</v>
      </c>
      <c r="C3109" t="str">
        <v>% children of record, 8 yrs prior, baptized</v>
      </c>
      <c r="D3109" t="str">
        <v>yes</v>
      </c>
      <c r="E3109" t="str">
        <v>Prior-year CoR baptism rate - 0.0002</v>
      </c>
    </row>
    <row r="3110">
      <c r="A3110">
        <v>1957</v>
      </c>
      <c r="B3110" t="str">
        <v>percent_cor_from_8_years_prior_lost</v>
      </c>
      <c r="C3110" t="str">
        <v>Percent CoR from 8 years prior lost</v>
      </c>
      <c r="D3110" t="str">
        <v>yes</v>
      </c>
      <c r="E3110" t="str">
        <v>(CoR 8 years prior - CoR baptisms) / CoR 8 years prior</v>
      </c>
    </row>
    <row r="3111">
      <c r="A3111">
        <v>1957</v>
      </c>
      <c r="B3111" t="str">
        <v>yoy_converts</v>
      </c>
      <c r="C3111" t="str">
        <v>YoY % ∆ Converts</v>
      </c>
      <c r="D3111" t="str">
        <v>yes</v>
      </c>
      <c r="E3111" t="str">
        <v>(Converts - prior-year converts) / prior-year converts</v>
      </c>
    </row>
    <row r="3112">
      <c r="A3112">
        <v>1957</v>
      </c>
      <c r="B3112" t="str">
        <v>membership_increase</v>
      </c>
      <c r="C3112" t="str">
        <v>Membership Increase</v>
      </c>
      <c r="D3112" t="str">
        <v>yes</v>
      </c>
      <c r="E3112" t="str">
        <v>Converts + children-of-record baptisms</v>
      </c>
    </row>
    <row r="3113">
      <c r="A3113">
        <v>1957</v>
      </c>
      <c r="B3113" t="str">
        <v>attrition</v>
      </c>
      <c r="C3113" t="str">
        <v>% ∆ Attrition</v>
      </c>
      <c r="D3113" t="str">
        <v>no</v>
      </c>
      <c r="E3113" t="str">
        <v>(Current attrition - prior-year attrition) / prior-year attrition</v>
      </c>
    </row>
    <row r="3114">
      <c r="A3114">
        <v>1957</v>
      </c>
      <c r="B3114" t="str">
        <v>member_attrition_officially_accounted_for_death_resignation_unbaptized_8yo</v>
      </c>
      <c r="C3114" t="str">
        <v>Member Attrition Officially Accounted For (Death, Resignation, Unbaptized-8yo)</v>
      </c>
      <c r="D3114" t="str">
        <v>yes</v>
      </c>
      <c r="E3114" t="str">
        <v>Membership increase - official net growth</v>
      </c>
    </row>
    <row r="3115">
      <c r="A3115">
        <v>1957</v>
      </c>
      <c r="B3115" t="str">
        <v>missionaries</v>
      </c>
      <c r="C3115" t="str">
        <v>% ∆ Missionaries</v>
      </c>
      <c r="D3115" t="str">
        <v>yes</v>
      </c>
      <c r="E3115" t="str">
        <v>(Full-time missionaries - prior-year full-time missionaries) / prior-year full-time missionaries</v>
      </c>
    </row>
    <row r="3116">
      <c r="A3116">
        <v>1957</v>
      </c>
      <c r="B3116" t="str">
        <v>of_church_on_mission</v>
      </c>
      <c r="C3116" t="str">
        <v>% of Church on Mission</v>
      </c>
      <c r="D3116" t="str">
        <v>yes</v>
      </c>
      <c r="E3116" t="str">
        <v>Full-time missionaries / official membership</v>
      </c>
    </row>
    <row r="3117">
      <c r="A3117">
        <v>1957</v>
      </c>
      <c r="B3117" t="str">
        <v>conv_missionary</v>
      </c>
      <c r="C3117" t="str">
        <v>% ∆ Conv / Missionary</v>
      </c>
      <c r="D3117" t="str">
        <v>yes</v>
      </c>
      <c r="E3117" t="str">
        <v>(Conv / Missionary - prior-year Conv / Missionary) / prior-year Conv / Missionary</v>
      </c>
    </row>
    <row r="3118">
      <c r="A3118">
        <v>1957</v>
      </c>
      <c r="B3118" t="str">
        <v>conv_missionary_ai</v>
      </c>
      <c r="C3118" t="str">
        <v>Conv / Missionary</v>
      </c>
      <c r="D3118" t="str">
        <v>yes</v>
      </c>
      <c r="E3118" t="str">
        <v>Converts / full-time missionaries</v>
      </c>
    </row>
    <row r="3119">
      <c r="A3119">
        <v>1957</v>
      </c>
      <c r="B3119" t="str">
        <v>net_membership_growth_missionary</v>
      </c>
      <c r="C3119" t="str">
        <v>Net Membership Growth / Missionary</v>
      </c>
      <c r="D3119" t="str">
        <v>yes</v>
      </c>
      <c r="E3119" t="str">
        <v>Official net growth / full-time missionaries</v>
      </c>
    </row>
    <row r="3120">
      <c r="A3120">
        <v>1957</v>
      </c>
      <c r="B3120" t="str">
        <v>gross_membership_increase_missionary</v>
      </c>
      <c r="C3120" t="str">
        <v>Gross Membership Increase / Missionary</v>
      </c>
      <c r="D3120" t="str">
        <v>yes</v>
      </c>
      <c r="E3120" t="str">
        <v>Membership increase / full-time missionaries</v>
      </c>
    </row>
    <row r="3121">
      <c r="A3121">
        <v>1957</v>
      </c>
      <c r="B3121" t="str">
        <v>stakes</v>
      </c>
      <c r="C3121" t="str">
        <v>% ∆ Stakes</v>
      </c>
      <c r="D3121" t="str">
        <v>yes</v>
      </c>
      <c r="E3121" t="str">
        <v>(Stakes - prior-year stakes) / prior-year stakes</v>
      </c>
    </row>
    <row r="3122">
      <c r="A3122">
        <v>1957</v>
      </c>
      <c r="B3122" t="str">
        <v>wards_branches</v>
      </c>
      <c r="C3122" t="str">
        <v>% ∆ Wards + Branches</v>
      </c>
      <c r="D3122" t="str">
        <v>yes</v>
      </c>
      <c r="E3122" t="str">
        <v>(Wards and branches - prior-year wards and branches) / prior-year wards and branches</v>
      </c>
    </row>
    <row r="3123">
      <c r="A3123">
        <v>1957</v>
      </c>
      <c r="B3123" t="str">
        <v>ward_branch_stake</v>
      </c>
      <c r="C3123" t="str">
        <v>Ward &amp; Branch / Stake</v>
      </c>
      <c r="D3123" t="str">
        <v>yes</v>
      </c>
      <c r="E3123" t="str">
        <v>Wards and branches / stakes</v>
      </c>
    </row>
    <row r="3124">
      <c r="A3124">
        <v>1957</v>
      </c>
      <c r="B3124" t="str">
        <v>wards_branches_stake_lost_since_1973</v>
      </c>
      <c r="C3124" t="str">
        <v>Wards + Branches / Stake lost since 1973</v>
      </c>
      <c r="D3124" t="str">
        <v>no</v>
      </c>
      <c r="E3124" t="str">
        <v>(1973 wards and branches / stakes) - (current wards and branches / stakes)</v>
      </c>
    </row>
    <row r="3125">
      <c r="A3125">
        <v>1957</v>
      </c>
      <c r="B3125" t="str">
        <v>members_ward_branch</v>
      </c>
      <c r="C3125" t="str">
        <v>Members / Ward &amp; Branch</v>
      </c>
      <c r="D3125" t="str">
        <v>yes</v>
      </c>
      <c r="E3125" t="str">
        <v>Official membership / wards and branches</v>
      </c>
    </row>
    <row r="3126">
      <c r="A3126">
        <v>1957</v>
      </c>
      <c r="B3126" t="str">
        <v>ward_branch_rolls_since_1980</v>
      </c>
      <c r="C3126" t="str">
        <v>Ward &amp; Branch Rolls ∆ since 1980</v>
      </c>
      <c r="D3126" t="str">
        <v>no</v>
      </c>
      <c r="E3126" t="str">
        <v>(Current members per ward and branch) - (1980 members per ward and branch)</v>
      </c>
    </row>
    <row r="3127">
      <c r="A3127">
        <v>1958</v>
      </c>
      <c r="B3127" t="str">
        <v>official_net_growth</v>
      </c>
      <c r="C3127" t="str">
        <v>Official Net Growth</v>
      </c>
      <c r="D3127" t="str">
        <v>yes</v>
      </c>
      <c r="E3127" t="str">
        <v>Official membership - prior-year official membership</v>
      </c>
    </row>
    <row r="3128">
      <c r="A3128">
        <v>1958</v>
      </c>
      <c r="B3128" t="str">
        <v>official_growth_rate</v>
      </c>
      <c r="C3128" t="str">
        <v>Official Growth Rate</v>
      </c>
      <c r="D3128" t="str">
        <v>yes</v>
      </c>
      <c r="E3128" t="str">
        <v>Official net growth / prior-year official membership</v>
      </c>
    </row>
    <row r="3129">
      <c r="A3129">
        <v>1958</v>
      </c>
      <c r="B3129" t="str">
        <v>yoy_net_growth</v>
      </c>
      <c r="C3129" t="str">
        <v>YoY % ∆ Net Growth</v>
      </c>
      <c r="D3129" t="str">
        <v>yes</v>
      </c>
      <c r="E3129" t="str">
        <v>(Official net growth - prior-year net growth) / prior-year net growth</v>
      </c>
    </row>
    <row r="3130">
      <c r="A3130">
        <v>1958</v>
      </c>
      <c r="B3130" t="str">
        <v>cor_baptisms</v>
      </c>
      <c r="C3130" t="str">
        <v>CoR Baptisms</v>
      </c>
      <c r="D3130" t="str">
        <v>yes</v>
      </c>
      <c r="E3130" t="str">
        <v>Children of record from 8 years prior * current CoR baptism rate</v>
      </c>
    </row>
    <row r="3131">
      <c r="A3131">
        <v>1958</v>
      </c>
      <c r="B3131" t="str">
        <v>yoy_cor</v>
      </c>
      <c r="C3131" t="str">
        <v>YoY % ∆ CoR</v>
      </c>
      <c r="D3131" t="str">
        <v>yes</v>
      </c>
      <c r="E3131" t="str">
        <v>(Children of record - prior-year children of record) / prior-year children of record</v>
      </c>
    </row>
    <row r="3132">
      <c r="A3132">
        <v>1958</v>
      </c>
      <c r="B3132" t="str">
        <v>cor_baptisms_as_of_net_growth</v>
      </c>
      <c r="C3132" t="str">
        <v>∆ CoR Baptisms as % of Net Growth</v>
      </c>
      <c r="D3132" t="str">
        <v>yes</v>
      </c>
      <c r="E3132" t="str">
        <v>Children-of-record baptisms / official net growth</v>
      </c>
    </row>
    <row r="3133">
      <c r="A3133">
        <v>1958</v>
      </c>
      <c r="B3133" t="str">
        <v>children_of_record_8_yrs_prior_baptized</v>
      </c>
      <c r="C3133" t="str">
        <v>% children of record, 8 yrs prior, baptized</v>
      </c>
      <c r="D3133" t="str">
        <v>yes</v>
      </c>
      <c r="E3133" t="str">
        <v>Prior-year CoR baptism rate - 0.0002</v>
      </c>
    </row>
    <row r="3134">
      <c r="A3134">
        <v>1958</v>
      </c>
      <c r="B3134" t="str">
        <v>percent_cor_from_8_years_prior_lost</v>
      </c>
      <c r="C3134" t="str">
        <v>Percent CoR from 8 years prior lost</v>
      </c>
      <c r="D3134" t="str">
        <v>yes</v>
      </c>
      <c r="E3134" t="str">
        <v>(CoR 8 years prior - CoR baptisms) / CoR 8 years prior</v>
      </c>
    </row>
    <row r="3135">
      <c r="A3135">
        <v>1958</v>
      </c>
      <c r="B3135" t="str">
        <v>yoy_converts</v>
      </c>
      <c r="C3135" t="str">
        <v>YoY % ∆ Converts</v>
      </c>
      <c r="D3135" t="str">
        <v>yes</v>
      </c>
      <c r="E3135" t="str">
        <v>(Converts - prior-year converts) / prior-year converts</v>
      </c>
    </row>
    <row r="3136">
      <c r="A3136">
        <v>1958</v>
      </c>
      <c r="B3136" t="str">
        <v>membership_increase</v>
      </c>
      <c r="C3136" t="str">
        <v>Membership Increase</v>
      </c>
      <c r="D3136" t="str">
        <v>yes</v>
      </c>
      <c r="E3136" t="str">
        <v>Converts + children-of-record baptisms</v>
      </c>
    </row>
    <row r="3137">
      <c r="A3137">
        <v>1958</v>
      </c>
      <c r="B3137" t="str">
        <v>attrition</v>
      </c>
      <c r="C3137" t="str">
        <v>% ∆ Attrition</v>
      </c>
      <c r="D3137" t="str">
        <v>no</v>
      </c>
      <c r="E3137" t="str">
        <v>(Current attrition - prior-year attrition) / prior-year attrition</v>
      </c>
    </row>
    <row r="3138">
      <c r="A3138">
        <v>1958</v>
      </c>
      <c r="B3138" t="str">
        <v>member_attrition_officially_accounted_for_death_resignation_unbaptized_8yo</v>
      </c>
      <c r="C3138" t="str">
        <v>Member Attrition Officially Accounted For (Death, Resignation, Unbaptized-8yo)</v>
      </c>
      <c r="D3138" t="str">
        <v>yes</v>
      </c>
      <c r="E3138" t="str">
        <v>Membership increase - official net growth</v>
      </c>
    </row>
    <row r="3139">
      <c r="A3139">
        <v>1958</v>
      </c>
      <c r="B3139" t="str">
        <v>missionaries</v>
      </c>
      <c r="C3139" t="str">
        <v>% ∆ Missionaries</v>
      </c>
      <c r="D3139" t="str">
        <v>yes</v>
      </c>
      <c r="E3139" t="str">
        <v>(Full-time missionaries - prior-year full-time missionaries) / prior-year full-time missionaries</v>
      </c>
    </row>
    <row r="3140">
      <c r="A3140">
        <v>1958</v>
      </c>
      <c r="B3140" t="str">
        <v>of_church_on_mission</v>
      </c>
      <c r="C3140" t="str">
        <v>% of Church on Mission</v>
      </c>
      <c r="D3140" t="str">
        <v>yes</v>
      </c>
      <c r="E3140" t="str">
        <v>Full-time missionaries / official membership</v>
      </c>
    </row>
    <row r="3141">
      <c r="A3141">
        <v>1958</v>
      </c>
      <c r="B3141" t="str">
        <v>conv_missionary</v>
      </c>
      <c r="C3141" t="str">
        <v>% ∆ Conv / Missionary</v>
      </c>
      <c r="D3141" t="str">
        <v>yes</v>
      </c>
      <c r="E3141" t="str">
        <v>(Conv / Missionary - prior-year Conv / Missionary) / prior-year Conv / Missionary</v>
      </c>
    </row>
    <row r="3142">
      <c r="A3142">
        <v>1958</v>
      </c>
      <c r="B3142" t="str">
        <v>conv_missionary_ai</v>
      </c>
      <c r="C3142" t="str">
        <v>Conv / Missionary</v>
      </c>
      <c r="D3142" t="str">
        <v>yes</v>
      </c>
      <c r="E3142" t="str">
        <v>Converts / full-time missionaries</v>
      </c>
    </row>
    <row r="3143">
      <c r="A3143">
        <v>1958</v>
      </c>
      <c r="B3143" t="str">
        <v>net_membership_growth_missionary</v>
      </c>
      <c r="C3143" t="str">
        <v>Net Membership Growth / Missionary</v>
      </c>
      <c r="D3143" t="str">
        <v>yes</v>
      </c>
      <c r="E3143" t="str">
        <v>Official net growth / full-time missionaries</v>
      </c>
    </row>
    <row r="3144">
      <c r="A3144">
        <v>1958</v>
      </c>
      <c r="B3144" t="str">
        <v>gross_membership_increase_missionary</v>
      </c>
      <c r="C3144" t="str">
        <v>Gross Membership Increase / Missionary</v>
      </c>
      <c r="D3144" t="str">
        <v>yes</v>
      </c>
      <c r="E3144" t="str">
        <v>Membership increase / full-time missionaries</v>
      </c>
    </row>
    <row r="3145">
      <c r="A3145">
        <v>1958</v>
      </c>
      <c r="B3145" t="str">
        <v>stakes</v>
      </c>
      <c r="C3145" t="str">
        <v>% ∆ Stakes</v>
      </c>
      <c r="D3145" t="str">
        <v>yes</v>
      </c>
      <c r="E3145" t="str">
        <v>(Stakes - prior-year stakes) / prior-year stakes</v>
      </c>
    </row>
    <row r="3146">
      <c r="A3146">
        <v>1958</v>
      </c>
      <c r="B3146" t="str">
        <v>wards_branches</v>
      </c>
      <c r="C3146" t="str">
        <v>% ∆ Wards + Branches</v>
      </c>
      <c r="D3146" t="str">
        <v>yes</v>
      </c>
      <c r="E3146" t="str">
        <v>(Wards and branches - prior-year wards and branches) / prior-year wards and branches</v>
      </c>
    </row>
    <row r="3147">
      <c r="A3147">
        <v>1958</v>
      </c>
      <c r="B3147" t="str">
        <v>ward_branch_stake</v>
      </c>
      <c r="C3147" t="str">
        <v>Ward &amp; Branch / Stake</v>
      </c>
      <c r="D3147" t="str">
        <v>yes</v>
      </c>
      <c r="E3147" t="str">
        <v>Wards and branches / stakes</v>
      </c>
    </row>
    <row r="3148">
      <c r="A3148">
        <v>1958</v>
      </c>
      <c r="B3148" t="str">
        <v>wards_branches_stake_lost_since_1973</v>
      </c>
      <c r="C3148" t="str">
        <v>Wards + Branches / Stake lost since 1973</v>
      </c>
      <c r="D3148" t="str">
        <v>no</v>
      </c>
      <c r="E3148" t="str">
        <v>(1973 wards and branches / stakes) - (current wards and branches / stakes)</v>
      </c>
    </row>
    <row r="3149">
      <c r="A3149">
        <v>1958</v>
      </c>
      <c r="B3149" t="str">
        <v>members_ward_branch</v>
      </c>
      <c r="C3149" t="str">
        <v>Members / Ward &amp; Branch</v>
      </c>
      <c r="D3149" t="str">
        <v>yes</v>
      </c>
      <c r="E3149" t="str">
        <v>Official membership / wards and branches</v>
      </c>
    </row>
    <row r="3150">
      <c r="A3150">
        <v>1958</v>
      </c>
      <c r="B3150" t="str">
        <v>ward_branch_rolls_since_1980</v>
      </c>
      <c r="C3150" t="str">
        <v>Ward &amp; Branch Rolls ∆ since 1980</v>
      </c>
      <c r="D3150" t="str">
        <v>no</v>
      </c>
      <c r="E3150" t="str">
        <v>(Current members per ward and branch) - (1980 members per ward and branch)</v>
      </c>
    </row>
    <row r="3151">
      <c r="A3151">
        <v>1959</v>
      </c>
      <c r="B3151" t="str">
        <v>official_net_growth</v>
      </c>
      <c r="C3151" t="str">
        <v>Official Net Growth</v>
      </c>
      <c r="D3151" t="str">
        <v>yes</v>
      </c>
      <c r="E3151" t="str">
        <v>Official membership - prior-year official membership</v>
      </c>
    </row>
    <row r="3152">
      <c r="A3152">
        <v>1959</v>
      </c>
      <c r="B3152" t="str">
        <v>official_growth_rate</v>
      </c>
      <c r="C3152" t="str">
        <v>Official Growth Rate</v>
      </c>
      <c r="D3152" t="str">
        <v>yes</v>
      </c>
      <c r="E3152" t="str">
        <v>Official net growth / prior-year official membership</v>
      </c>
    </row>
    <row r="3153">
      <c r="A3153">
        <v>1959</v>
      </c>
      <c r="B3153" t="str">
        <v>yoy_net_growth</v>
      </c>
      <c r="C3153" t="str">
        <v>YoY % ∆ Net Growth</v>
      </c>
      <c r="D3153" t="str">
        <v>yes</v>
      </c>
      <c r="E3153" t="str">
        <v>(Official net growth - prior-year net growth) / prior-year net growth</v>
      </c>
    </row>
    <row r="3154">
      <c r="A3154">
        <v>1959</v>
      </c>
      <c r="B3154" t="str">
        <v>cor_baptisms</v>
      </c>
      <c r="C3154" t="str">
        <v>CoR Baptisms</v>
      </c>
      <c r="D3154" t="str">
        <v>yes</v>
      </c>
      <c r="E3154" t="str">
        <v>Children of record from 8 years prior * current CoR baptism rate</v>
      </c>
    </row>
    <row r="3155">
      <c r="A3155">
        <v>1959</v>
      </c>
      <c r="B3155" t="str">
        <v>yoy_cor</v>
      </c>
      <c r="C3155" t="str">
        <v>YoY % ∆ CoR</v>
      </c>
      <c r="D3155" t="str">
        <v>yes</v>
      </c>
      <c r="E3155" t="str">
        <v>(Children of record - prior-year children of record) / prior-year children of record</v>
      </c>
    </row>
    <row r="3156">
      <c r="A3156">
        <v>1959</v>
      </c>
      <c r="B3156" t="str">
        <v>cor_baptisms_as_of_net_growth</v>
      </c>
      <c r="C3156" t="str">
        <v>∆ CoR Baptisms as % of Net Growth</v>
      </c>
      <c r="D3156" t="str">
        <v>yes</v>
      </c>
      <c r="E3156" t="str">
        <v>Children-of-record baptisms / official net growth</v>
      </c>
    </row>
    <row r="3157">
      <c r="A3157">
        <v>1959</v>
      </c>
      <c r="B3157" t="str">
        <v>children_of_record_8_yrs_prior_baptized</v>
      </c>
      <c r="C3157" t="str">
        <v>% children of record, 8 yrs prior, baptized</v>
      </c>
      <c r="D3157" t="str">
        <v>yes</v>
      </c>
      <c r="E3157" t="str">
        <v>Prior-year CoR baptism rate - 0.0002</v>
      </c>
    </row>
    <row r="3158">
      <c r="A3158">
        <v>1959</v>
      </c>
      <c r="B3158" t="str">
        <v>percent_cor_from_8_years_prior_lost</v>
      </c>
      <c r="C3158" t="str">
        <v>Percent CoR from 8 years prior lost</v>
      </c>
      <c r="D3158" t="str">
        <v>yes</v>
      </c>
      <c r="E3158" t="str">
        <v>(CoR 8 years prior - CoR baptisms) / CoR 8 years prior</v>
      </c>
    </row>
    <row r="3159">
      <c r="A3159">
        <v>1959</v>
      </c>
      <c r="B3159" t="str">
        <v>yoy_converts</v>
      </c>
      <c r="C3159" t="str">
        <v>YoY % ∆ Converts</v>
      </c>
      <c r="D3159" t="str">
        <v>yes</v>
      </c>
      <c r="E3159" t="str">
        <v>(Converts - prior-year converts) / prior-year converts</v>
      </c>
    </row>
    <row r="3160">
      <c r="A3160">
        <v>1959</v>
      </c>
      <c r="B3160" t="str">
        <v>membership_increase</v>
      </c>
      <c r="C3160" t="str">
        <v>Membership Increase</v>
      </c>
      <c r="D3160" t="str">
        <v>yes</v>
      </c>
      <c r="E3160" t="str">
        <v>Converts + children-of-record baptisms</v>
      </c>
    </row>
    <row r="3161">
      <c r="A3161">
        <v>1959</v>
      </c>
      <c r="B3161" t="str">
        <v>attrition</v>
      </c>
      <c r="C3161" t="str">
        <v>% ∆ Attrition</v>
      </c>
      <c r="D3161" t="str">
        <v>no</v>
      </c>
      <c r="E3161" t="str">
        <v>(Current attrition - prior-year attrition) / prior-year attrition</v>
      </c>
    </row>
    <row r="3162">
      <c r="A3162">
        <v>1959</v>
      </c>
      <c r="B3162" t="str">
        <v>member_attrition_officially_accounted_for_death_resignation_unbaptized_8yo</v>
      </c>
      <c r="C3162" t="str">
        <v>Member Attrition Officially Accounted For (Death, Resignation, Unbaptized-8yo)</v>
      </c>
      <c r="D3162" t="str">
        <v>yes</v>
      </c>
      <c r="E3162" t="str">
        <v>Membership increase - official net growth</v>
      </c>
    </row>
    <row r="3163">
      <c r="A3163">
        <v>1959</v>
      </c>
      <c r="B3163" t="str">
        <v>missionaries</v>
      </c>
      <c r="C3163" t="str">
        <v>% ∆ Missionaries</v>
      </c>
      <c r="D3163" t="str">
        <v>yes</v>
      </c>
      <c r="E3163" t="str">
        <v>(Full-time missionaries - prior-year full-time missionaries) / prior-year full-time missionaries</v>
      </c>
    </row>
    <row r="3164">
      <c r="A3164">
        <v>1959</v>
      </c>
      <c r="B3164" t="str">
        <v>of_church_on_mission</v>
      </c>
      <c r="C3164" t="str">
        <v>% of Church on Mission</v>
      </c>
      <c r="D3164" t="str">
        <v>yes</v>
      </c>
      <c r="E3164" t="str">
        <v>Full-time missionaries / official membership</v>
      </c>
    </row>
    <row r="3165">
      <c r="A3165">
        <v>1959</v>
      </c>
      <c r="B3165" t="str">
        <v>conv_missionary</v>
      </c>
      <c r="C3165" t="str">
        <v>% ∆ Conv / Missionary</v>
      </c>
      <c r="D3165" t="str">
        <v>yes</v>
      </c>
      <c r="E3165" t="str">
        <v>(Conv / Missionary - prior-year Conv / Missionary) / prior-year Conv / Missionary</v>
      </c>
    </row>
    <row r="3166">
      <c r="A3166">
        <v>1959</v>
      </c>
      <c r="B3166" t="str">
        <v>conv_missionary_ai</v>
      </c>
      <c r="C3166" t="str">
        <v>Conv / Missionary</v>
      </c>
      <c r="D3166" t="str">
        <v>yes</v>
      </c>
      <c r="E3166" t="str">
        <v>Converts / full-time missionaries</v>
      </c>
    </row>
    <row r="3167">
      <c r="A3167">
        <v>1959</v>
      </c>
      <c r="B3167" t="str">
        <v>net_membership_growth_missionary</v>
      </c>
      <c r="C3167" t="str">
        <v>Net Membership Growth / Missionary</v>
      </c>
      <c r="D3167" t="str">
        <v>yes</v>
      </c>
      <c r="E3167" t="str">
        <v>Official net growth / full-time missionaries</v>
      </c>
    </row>
    <row r="3168">
      <c r="A3168">
        <v>1959</v>
      </c>
      <c r="B3168" t="str">
        <v>gross_membership_increase_missionary</v>
      </c>
      <c r="C3168" t="str">
        <v>Gross Membership Increase / Missionary</v>
      </c>
      <c r="D3168" t="str">
        <v>yes</v>
      </c>
      <c r="E3168" t="str">
        <v>Membership increase / full-time missionaries</v>
      </c>
    </row>
    <row r="3169">
      <c r="A3169">
        <v>1959</v>
      </c>
      <c r="B3169" t="str">
        <v>stakes</v>
      </c>
      <c r="C3169" t="str">
        <v>% ∆ Stakes</v>
      </c>
      <c r="D3169" t="str">
        <v>yes</v>
      </c>
      <c r="E3169" t="str">
        <v>(Stakes - prior-year stakes) / prior-year stakes</v>
      </c>
    </row>
    <row r="3170">
      <c r="A3170">
        <v>1959</v>
      </c>
      <c r="B3170" t="str">
        <v>wards_branches</v>
      </c>
      <c r="C3170" t="str">
        <v>% ∆ Wards + Branches</v>
      </c>
      <c r="D3170" t="str">
        <v>yes</v>
      </c>
      <c r="E3170" t="str">
        <v>(Wards and branches - prior-year wards and branches) / prior-year wards and branches</v>
      </c>
    </row>
    <row r="3171">
      <c r="A3171">
        <v>1959</v>
      </c>
      <c r="B3171" t="str">
        <v>ward_branch_stake</v>
      </c>
      <c r="C3171" t="str">
        <v>Ward &amp; Branch / Stake</v>
      </c>
      <c r="D3171" t="str">
        <v>yes</v>
      </c>
      <c r="E3171" t="str">
        <v>Wards and branches / stakes</v>
      </c>
    </row>
    <row r="3172">
      <c r="A3172">
        <v>1959</v>
      </c>
      <c r="B3172" t="str">
        <v>wards_branches_stake_lost_since_1973</v>
      </c>
      <c r="C3172" t="str">
        <v>Wards + Branches / Stake lost since 1973</v>
      </c>
      <c r="D3172" t="str">
        <v>no</v>
      </c>
      <c r="E3172" t="str">
        <v>(1973 wards and branches / stakes) - (current wards and branches / stakes)</v>
      </c>
    </row>
    <row r="3173">
      <c r="A3173">
        <v>1959</v>
      </c>
      <c r="B3173" t="str">
        <v>members_ward_branch</v>
      </c>
      <c r="C3173" t="str">
        <v>Members / Ward &amp; Branch</v>
      </c>
      <c r="D3173" t="str">
        <v>yes</v>
      </c>
      <c r="E3173" t="str">
        <v>Official membership / wards and branches</v>
      </c>
    </row>
    <row r="3174">
      <c r="A3174">
        <v>1959</v>
      </c>
      <c r="B3174" t="str">
        <v>ward_branch_rolls_since_1980</v>
      </c>
      <c r="C3174" t="str">
        <v>Ward &amp; Branch Rolls ∆ since 1980</v>
      </c>
      <c r="D3174" t="str">
        <v>no</v>
      </c>
      <c r="E3174" t="str">
        <v>(Current members per ward and branch) - (1980 members per ward and branch)</v>
      </c>
    </row>
    <row r="3175">
      <c r="A3175">
        <v>1960</v>
      </c>
      <c r="B3175" t="str">
        <v>official_net_growth</v>
      </c>
      <c r="C3175" t="str">
        <v>Official Net Growth</v>
      </c>
      <c r="D3175" t="str">
        <v>yes</v>
      </c>
      <c r="E3175" t="str">
        <v>Official membership - prior-year official membership</v>
      </c>
    </row>
    <row r="3176">
      <c r="A3176">
        <v>1960</v>
      </c>
      <c r="B3176" t="str">
        <v>official_growth_rate</v>
      </c>
      <c r="C3176" t="str">
        <v>Official Growth Rate</v>
      </c>
      <c r="D3176" t="str">
        <v>yes</v>
      </c>
      <c r="E3176" t="str">
        <v>Official net growth / prior-year official membership</v>
      </c>
    </row>
    <row r="3177">
      <c r="A3177">
        <v>1960</v>
      </c>
      <c r="B3177" t="str">
        <v>yoy_net_growth</v>
      </c>
      <c r="C3177" t="str">
        <v>YoY % ∆ Net Growth</v>
      </c>
      <c r="D3177" t="str">
        <v>yes</v>
      </c>
      <c r="E3177" t="str">
        <v>(Official net growth - prior-year net growth) / prior-year net growth</v>
      </c>
    </row>
    <row r="3178">
      <c r="A3178">
        <v>1960</v>
      </c>
      <c r="B3178" t="str">
        <v>cor_baptisms</v>
      </c>
      <c r="C3178" t="str">
        <v>CoR Baptisms</v>
      </c>
      <c r="D3178" t="str">
        <v>yes</v>
      </c>
      <c r="E3178" t="str">
        <v>Children of record from 8 years prior * current CoR baptism rate</v>
      </c>
    </row>
    <row r="3179">
      <c r="A3179">
        <v>1960</v>
      </c>
      <c r="B3179" t="str">
        <v>yoy_cor</v>
      </c>
      <c r="C3179" t="str">
        <v>YoY % ∆ CoR</v>
      </c>
      <c r="D3179" t="str">
        <v>yes</v>
      </c>
      <c r="E3179" t="str">
        <v>(Children of record - prior-year children of record) / prior-year children of record</v>
      </c>
    </row>
    <row r="3180">
      <c r="A3180">
        <v>1960</v>
      </c>
      <c r="B3180" t="str">
        <v>cor_baptisms_as_of_net_growth</v>
      </c>
      <c r="C3180" t="str">
        <v>∆ CoR Baptisms as % of Net Growth</v>
      </c>
      <c r="D3180" t="str">
        <v>yes</v>
      </c>
      <c r="E3180" t="str">
        <v>Children-of-record baptisms / official net growth</v>
      </c>
    </row>
    <row r="3181">
      <c r="A3181">
        <v>1960</v>
      </c>
      <c r="B3181" t="str">
        <v>children_of_record_8_yrs_prior_baptized</v>
      </c>
      <c r="C3181" t="str">
        <v>% children of record, 8 yrs prior, baptized</v>
      </c>
      <c r="D3181" t="str">
        <v>yes</v>
      </c>
      <c r="E3181" t="str">
        <v>Prior-year CoR baptism rate - 0.0002</v>
      </c>
    </row>
    <row r="3182">
      <c r="A3182">
        <v>1960</v>
      </c>
      <c r="B3182" t="str">
        <v>percent_cor_from_8_years_prior_lost</v>
      </c>
      <c r="C3182" t="str">
        <v>Percent CoR from 8 years prior lost</v>
      </c>
      <c r="D3182" t="str">
        <v>yes</v>
      </c>
      <c r="E3182" t="str">
        <v>(CoR 8 years prior - CoR baptisms) / CoR 8 years prior</v>
      </c>
    </row>
    <row r="3183">
      <c r="A3183">
        <v>1960</v>
      </c>
      <c r="B3183" t="str">
        <v>yoy_converts</v>
      </c>
      <c r="C3183" t="str">
        <v>YoY % ∆ Converts</v>
      </c>
      <c r="D3183" t="str">
        <v>yes</v>
      </c>
      <c r="E3183" t="str">
        <v>(Converts - prior-year converts) / prior-year converts</v>
      </c>
    </row>
    <row r="3184">
      <c r="A3184">
        <v>1960</v>
      </c>
      <c r="B3184" t="str">
        <v>membership_increase</v>
      </c>
      <c r="C3184" t="str">
        <v>Membership Increase</v>
      </c>
      <c r="D3184" t="str">
        <v>yes</v>
      </c>
      <c r="E3184" t="str">
        <v>Converts + children-of-record baptisms</v>
      </c>
    </row>
    <row r="3185">
      <c r="A3185">
        <v>1960</v>
      </c>
      <c r="B3185" t="str">
        <v>attrition</v>
      </c>
      <c r="C3185" t="str">
        <v>% ∆ Attrition</v>
      </c>
      <c r="D3185" t="str">
        <v>no</v>
      </c>
      <c r="E3185" t="str">
        <v>(Current attrition - prior-year attrition) / prior-year attrition</v>
      </c>
    </row>
    <row r="3186">
      <c r="A3186">
        <v>1960</v>
      </c>
      <c r="B3186" t="str">
        <v>member_attrition_officially_accounted_for_death_resignation_unbaptized_8yo</v>
      </c>
      <c r="C3186" t="str">
        <v>Member Attrition Officially Accounted For (Death, Resignation, Unbaptized-8yo)</v>
      </c>
      <c r="D3186" t="str">
        <v>yes</v>
      </c>
      <c r="E3186" t="str">
        <v>Membership increase - official net growth</v>
      </c>
    </row>
    <row r="3187">
      <c r="A3187">
        <v>1960</v>
      </c>
      <c r="B3187" t="str">
        <v>missionaries</v>
      </c>
      <c r="C3187" t="str">
        <v>% ∆ Missionaries</v>
      </c>
      <c r="D3187" t="str">
        <v>yes</v>
      </c>
      <c r="E3187" t="str">
        <v>(Full-time missionaries - prior-year full-time missionaries) / prior-year full-time missionaries</v>
      </c>
    </row>
    <row r="3188">
      <c r="A3188">
        <v>1960</v>
      </c>
      <c r="B3188" t="str">
        <v>of_church_on_mission</v>
      </c>
      <c r="C3188" t="str">
        <v>% of Church on Mission</v>
      </c>
      <c r="D3188" t="str">
        <v>yes</v>
      </c>
      <c r="E3188" t="str">
        <v>Full-time missionaries / official membership</v>
      </c>
    </row>
    <row r="3189">
      <c r="A3189">
        <v>1960</v>
      </c>
      <c r="B3189" t="str">
        <v>conv_missionary</v>
      </c>
      <c r="C3189" t="str">
        <v>% ∆ Conv / Missionary</v>
      </c>
      <c r="D3189" t="str">
        <v>yes</v>
      </c>
      <c r="E3189" t="str">
        <v>(Conv / Missionary - prior-year Conv / Missionary) / prior-year Conv / Missionary</v>
      </c>
    </row>
    <row r="3190">
      <c r="A3190">
        <v>1960</v>
      </c>
      <c r="B3190" t="str">
        <v>conv_missionary_ai</v>
      </c>
      <c r="C3190" t="str">
        <v>Conv / Missionary</v>
      </c>
      <c r="D3190" t="str">
        <v>yes</v>
      </c>
      <c r="E3190" t="str">
        <v>Converts / full-time missionaries</v>
      </c>
    </row>
    <row r="3191">
      <c r="A3191">
        <v>1960</v>
      </c>
      <c r="B3191" t="str">
        <v>net_membership_growth_missionary</v>
      </c>
      <c r="C3191" t="str">
        <v>Net Membership Growth / Missionary</v>
      </c>
      <c r="D3191" t="str">
        <v>yes</v>
      </c>
      <c r="E3191" t="str">
        <v>Official net growth / full-time missionaries</v>
      </c>
    </row>
    <row r="3192">
      <c r="A3192">
        <v>1960</v>
      </c>
      <c r="B3192" t="str">
        <v>gross_membership_increase_missionary</v>
      </c>
      <c r="C3192" t="str">
        <v>Gross Membership Increase / Missionary</v>
      </c>
      <c r="D3192" t="str">
        <v>yes</v>
      </c>
      <c r="E3192" t="str">
        <v>Membership increase / full-time missionaries</v>
      </c>
    </row>
    <row r="3193">
      <c r="A3193">
        <v>1960</v>
      </c>
      <c r="B3193" t="str">
        <v>stakes</v>
      </c>
      <c r="C3193" t="str">
        <v>% ∆ Stakes</v>
      </c>
      <c r="D3193" t="str">
        <v>yes</v>
      </c>
      <c r="E3193" t="str">
        <v>(Stakes - prior-year stakes) / prior-year stakes</v>
      </c>
    </row>
    <row r="3194">
      <c r="A3194">
        <v>1960</v>
      </c>
      <c r="B3194" t="str">
        <v>members_stake_district_bd</v>
      </c>
      <c r="C3194" t="str">
        <v>Members / Stake &amp; District</v>
      </c>
      <c r="D3194" t="str">
        <v>yes</v>
      </c>
      <c r="E3194" t="str">
        <v>D101/(AY101+AT101)</v>
      </c>
    </row>
    <row r="3195">
      <c r="A3195">
        <v>1960</v>
      </c>
      <c r="B3195" t="str">
        <v>wards_branches</v>
      </c>
      <c r="C3195" t="str">
        <v>% ∆ Wards + Branches</v>
      </c>
      <c r="D3195" t="str">
        <v>yes</v>
      </c>
      <c r="E3195" t="str">
        <v>(Wards and branches - prior-year wards and branches) / prior-year wards and branches</v>
      </c>
    </row>
    <row r="3196">
      <c r="A3196">
        <v>1960</v>
      </c>
      <c r="B3196" t="str">
        <v>ward_branch_stake</v>
      </c>
      <c r="C3196" t="str">
        <v>Ward &amp; Branch / Stake</v>
      </c>
      <c r="D3196" t="str">
        <v>yes</v>
      </c>
      <c r="E3196" t="str">
        <v>Wards and branches / stakes</v>
      </c>
    </row>
    <row r="3197">
      <c r="A3197">
        <v>1960</v>
      </c>
      <c r="B3197" t="str">
        <v>wards_branches_stake_lost_since_1973</v>
      </c>
      <c r="C3197" t="str">
        <v>Wards + Branches / Stake lost since 1973</v>
      </c>
      <c r="D3197" t="str">
        <v>no</v>
      </c>
      <c r="E3197" t="str">
        <v>(1973 wards and branches / stakes) - (current wards and branches / stakes)</v>
      </c>
    </row>
    <row r="3198">
      <c r="A3198">
        <v>1960</v>
      </c>
      <c r="B3198" t="str">
        <v>members_ward_branch</v>
      </c>
      <c r="C3198" t="str">
        <v>Members / Ward &amp; Branch</v>
      </c>
      <c r="D3198" t="str">
        <v>yes</v>
      </c>
      <c r="E3198" t="str">
        <v>Official membership / wards and branches</v>
      </c>
    </row>
    <row r="3199">
      <c r="A3199">
        <v>1960</v>
      </c>
      <c r="B3199" t="str">
        <v>ward_branch_rolls_since_1980</v>
      </c>
      <c r="C3199" t="str">
        <v>Ward &amp; Branch Rolls ∆ since 1980</v>
      </c>
      <c r="D3199" t="str">
        <v>no</v>
      </c>
      <c r="E3199" t="str">
        <v>(Current members per ward and branch) - (1980 members per ward and branch)</v>
      </c>
    </row>
    <row r="3200">
      <c r="A3200">
        <v>1961</v>
      </c>
      <c r="B3200" t="str">
        <v>official_net_growth</v>
      </c>
      <c r="C3200" t="str">
        <v>Official Net Growth</v>
      </c>
      <c r="D3200" t="str">
        <v>yes</v>
      </c>
      <c r="E3200" t="str">
        <v>Official membership - prior-year official membership</v>
      </c>
    </row>
    <row r="3201">
      <c r="A3201">
        <v>1961</v>
      </c>
      <c r="B3201" t="str">
        <v>official_growth_rate</v>
      </c>
      <c r="C3201" t="str">
        <v>Official Growth Rate</v>
      </c>
      <c r="D3201" t="str">
        <v>yes</v>
      </c>
      <c r="E3201" t="str">
        <v>Official net growth / prior-year official membership</v>
      </c>
    </row>
    <row r="3202">
      <c r="A3202">
        <v>1961</v>
      </c>
      <c r="B3202" t="str">
        <v>yoy_net_growth</v>
      </c>
      <c r="C3202" t="str">
        <v>YoY % ∆ Net Growth</v>
      </c>
      <c r="D3202" t="str">
        <v>yes</v>
      </c>
      <c r="E3202" t="str">
        <v>(Official net growth - prior-year net growth) / prior-year net growth</v>
      </c>
    </row>
    <row r="3203">
      <c r="A3203">
        <v>1961</v>
      </c>
      <c r="B3203" t="str">
        <v>cor_baptisms</v>
      </c>
      <c r="C3203" t="str">
        <v>CoR Baptisms</v>
      </c>
      <c r="D3203" t="str">
        <v>yes</v>
      </c>
      <c r="E3203" t="str">
        <v>Children of record from 8 years prior * current CoR baptism rate</v>
      </c>
    </row>
    <row r="3204">
      <c r="A3204">
        <v>1961</v>
      </c>
      <c r="B3204" t="str">
        <v>yoy_cor</v>
      </c>
      <c r="C3204" t="str">
        <v>YoY % ∆ CoR</v>
      </c>
      <c r="D3204" t="str">
        <v>yes</v>
      </c>
      <c r="E3204" t="str">
        <v>(Children of record - prior-year children of record) / prior-year children of record</v>
      </c>
    </row>
    <row r="3205">
      <c r="A3205">
        <v>1961</v>
      </c>
      <c r="B3205" t="str">
        <v>cor_baptisms_as_of_net_growth</v>
      </c>
      <c r="C3205" t="str">
        <v>∆ CoR Baptisms as % of Net Growth</v>
      </c>
      <c r="D3205" t="str">
        <v>yes</v>
      </c>
      <c r="E3205" t="str">
        <v>Children-of-record baptisms / official net growth</v>
      </c>
    </row>
    <row r="3206">
      <c r="A3206">
        <v>1961</v>
      </c>
      <c r="B3206" t="str">
        <v>children_of_record_8_yrs_prior_baptized</v>
      </c>
      <c r="C3206" t="str">
        <v>% children of record, 8 yrs prior, baptized</v>
      </c>
      <c r="D3206" t="str">
        <v>yes</v>
      </c>
      <c r="E3206" t="str">
        <v>Prior-year CoR baptism rate - 0.0002</v>
      </c>
    </row>
    <row r="3207">
      <c r="A3207">
        <v>1961</v>
      </c>
      <c r="B3207" t="str">
        <v>percent_cor_from_8_years_prior_lost</v>
      </c>
      <c r="C3207" t="str">
        <v>Percent CoR from 8 years prior lost</v>
      </c>
      <c r="D3207" t="str">
        <v>yes</v>
      </c>
      <c r="E3207" t="str">
        <v>(CoR 8 years prior - CoR baptisms) / CoR 8 years prior</v>
      </c>
    </row>
    <row r="3208">
      <c r="A3208">
        <v>1961</v>
      </c>
      <c r="B3208" t="str">
        <v>yoy_converts</v>
      </c>
      <c r="C3208" t="str">
        <v>YoY % ∆ Converts</v>
      </c>
      <c r="D3208" t="str">
        <v>yes</v>
      </c>
      <c r="E3208" t="str">
        <v>(Converts - prior-year converts) / prior-year converts</v>
      </c>
    </row>
    <row r="3209">
      <c r="A3209">
        <v>1961</v>
      </c>
      <c r="B3209" t="str">
        <v>membership_increase</v>
      </c>
      <c r="C3209" t="str">
        <v>Membership Increase</v>
      </c>
      <c r="D3209" t="str">
        <v>yes</v>
      </c>
      <c r="E3209" t="str">
        <v>Converts + children-of-record baptisms</v>
      </c>
    </row>
    <row r="3210">
      <c r="A3210">
        <v>1961</v>
      </c>
      <c r="B3210" t="str">
        <v>attrition</v>
      </c>
      <c r="C3210" t="str">
        <v>% ∆ Attrition</v>
      </c>
      <c r="D3210" t="str">
        <v>no</v>
      </c>
      <c r="E3210" t="str">
        <v>(Current attrition - prior-year attrition) / prior-year attrition</v>
      </c>
    </row>
    <row r="3211">
      <c r="A3211">
        <v>1961</v>
      </c>
      <c r="B3211" t="str">
        <v>member_attrition_officially_accounted_for_death_resignation_unbaptized_8yo</v>
      </c>
      <c r="C3211" t="str">
        <v>Member Attrition Officially Accounted For (Death, Resignation, Unbaptized-8yo)</v>
      </c>
      <c r="D3211" t="str">
        <v>yes</v>
      </c>
      <c r="E3211" t="str">
        <v>Membership increase - official net growth</v>
      </c>
    </row>
    <row r="3212">
      <c r="A3212">
        <v>1961</v>
      </c>
      <c r="B3212" t="str">
        <v>missionaries</v>
      </c>
      <c r="C3212" t="str">
        <v>% ∆ Missionaries</v>
      </c>
      <c r="D3212" t="str">
        <v>yes</v>
      </c>
      <c r="E3212" t="str">
        <v>(Full-time missionaries - prior-year full-time missionaries) / prior-year full-time missionaries</v>
      </c>
    </row>
    <row r="3213">
      <c r="A3213">
        <v>1961</v>
      </c>
      <c r="B3213" t="str">
        <v>of_church_on_mission</v>
      </c>
      <c r="C3213" t="str">
        <v>% of Church on Mission</v>
      </c>
      <c r="D3213" t="str">
        <v>yes</v>
      </c>
      <c r="E3213" t="str">
        <v>Full-time missionaries / official membership</v>
      </c>
    </row>
    <row r="3214">
      <c r="A3214">
        <v>1961</v>
      </c>
      <c r="B3214" t="str">
        <v>conv_missionary</v>
      </c>
      <c r="C3214" t="str">
        <v>% ∆ Conv / Missionary</v>
      </c>
      <c r="D3214" t="str">
        <v>yes</v>
      </c>
      <c r="E3214" t="str">
        <v>(Conv / Missionary - prior-year Conv / Missionary) / prior-year Conv / Missionary</v>
      </c>
    </row>
    <row r="3215">
      <c r="A3215">
        <v>1961</v>
      </c>
      <c r="B3215" t="str">
        <v>conv_missionary_ai</v>
      </c>
      <c r="C3215" t="str">
        <v>Conv / Missionary</v>
      </c>
      <c r="D3215" t="str">
        <v>yes</v>
      </c>
      <c r="E3215" t="str">
        <v>Converts / full-time missionaries</v>
      </c>
    </row>
    <row r="3216">
      <c r="A3216">
        <v>1961</v>
      </c>
      <c r="B3216" t="str">
        <v>net_membership_growth_missionary</v>
      </c>
      <c r="C3216" t="str">
        <v>Net Membership Growth / Missionary</v>
      </c>
      <c r="D3216" t="str">
        <v>yes</v>
      </c>
      <c r="E3216" t="str">
        <v>Official net growth / full-time missionaries</v>
      </c>
    </row>
    <row r="3217">
      <c r="A3217">
        <v>1961</v>
      </c>
      <c r="B3217" t="str">
        <v>gross_membership_increase_missionary</v>
      </c>
      <c r="C3217" t="str">
        <v>Gross Membership Increase / Missionary</v>
      </c>
      <c r="D3217" t="str">
        <v>yes</v>
      </c>
      <c r="E3217" t="str">
        <v>Membership increase / full-time missionaries</v>
      </c>
    </row>
    <row r="3218">
      <c r="A3218">
        <v>1961</v>
      </c>
      <c r="B3218" t="str">
        <v>stakes</v>
      </c>
      <c r="C3218" t="str">
        <v>% ∆ Stakes</v>
      </c>
      <c r="D3218" t="str">
        <v>yes</v>
      </c>
      <c r="E3218" t="str">
        <v>(Stakes - prior-year stakes) / prior-year stakes</v>
      </c>
    </row>
    <row r="3219">
      <c r="A3219">
        <v>1961</v>
      </c>
      <c r="B3219" t="str">
        <v>wards_branches</v>
      </c>
      <c r="C3219" t="str">
        <v>% ∆ Wards + Branches</v>
      </c>
      <c r="D3219" t="str">
        <v>yes</v>
      </c>
      <c r="E3219" t="str">
        <v>(Wards and branches - prior-year wards and branches) / prior-year wards and branches</v>
      </c>
    </row>
    <row r="3220">
      <c r="A3220">
        <v>1961</v>
      </c>
      <c r="B3220" t="str">
        <v>ward_branch_stake</v>
      </c>
      <c r="C3220" t="str">
        <v>Ward &amp; Branch / Stake</v>
      </c>
      <c r="D3220" t="str">
        <v>yes</v>
      </c>
      <c r="E3220" t="str">
        <v>Wards and branches / stakes</v>
      </c>
    </row>
    <row r="3221">
      <c r="A3221">
        <v>1961</v>
      </c>
      <c r="B3221" t="str">
        <v>wards_branches_stake_lost_since_1973</v>
      </c>
      <c r="C3221" t="str">
        <v>Wards + Branches / Stake lost since 1973</v>
      </c>
      <c r="D3221" t="str">
        <v>no</v>
      </c>
      <c r="E3221" t="str">
        <v>(1973 wards and branches / stakes) - (current wards and branches / stakes)</v>
      </c>
    </row>
    <row r="3222">
      <c r="A3222">
        <v>1961</v>
      </c>
      <c r="B3222" t="str">
        <v>members_ward_branch</v>
      </c>
      <c r="C3222" t="str">
        <v>Members / Ward &amp; Branch</v>
      </c>
      <c r="D3222" t="str">
        <v>yes</v>
      </c>
      <c r="E3222" t="str">
        <v>Official membership / wards and branches</v>
      </c>
    </row>
    <row r="3223">
      <c r="A3223">
        <v>1961</v>
      </c>
      <c r="B3223" t="str">
        <v>ward_branch_rolls_since_1980</v>
      </c>
      <c r="C3223" t="str">
        <v>Ward &amp; Branch Rolls ∆ since 1980</v>
      </c>
      <c r="D3223" t="str">
        <v>no</v>
      </c>
      <c r="E3223" t="str">
        <v>(Current members per ward and branch) - (1980 members per ward and branch)</v>
      </c>
    </row>
    <row r="3224">
      <c r="A3224">
        <v>1961</v>
      </c>
      <c r="B3224" t="str">
        <v>supplemental_female_male_ratio</v>
      </c>
      <c r="C3224" t="str">
        <v>Female/Male Ratio</v>
      </c>
      <c r="D3224" t="str">
        <v>no</v>
      </c>
      <c r="E3224" t="str">
        <v>round($N$133+((A134-$A$133)*($N$143-$N$133)/($A$143-$A$133)),4)</v>
      </c>
    </row>
    <row r="3225">
      <c r="A3225">
        <v>1962</v>
      </c>
      <c r="B3225" t="str">
        <v>official_net_growth</v>
      </c>
      <c r="C3225" t="str">
        <v>Official Net Growth</v>
      </c>
      <c r="D3225" t="str">
        <v>yes</v>
      </c>
      <c r="E3225" t="str">
        <v>Official membership - prior-year official membership</v>
      </c>
    </row>
    <row r="3226">
      <c r="A3226">
        <v>1962</v>
      </c>
      <c r="B3226" t="str">
        <v>official_growth_rate</v>
      </c>
      <c r="C3226" t="str">
        <v>Official Growth Rate</v>
      </c>
      <c r="D3226" t="str">
        <v>yes</v>
      </c>
      <c r="E3226" t="str">
        <v>Official net growth / prior-year official membership</v>
      </c>
    </row>
    <row r="3227">
      <c r="A3227">
        <v>1962</v>
      </c>
      <c r="B3227" t="str">
        <v>yoy_net_growth</v>
      </c>
      <c r="C3227" t="str">
        <v>YoY % ∆ Net Growth</v>
      </c>
      <c r="D3227" t="str">
        <v>yes</v>
      </c>
      <c r="E3227" t="str">
        <v>(Official net growth - prior-year net growth) / prior-year net growth</v>
      </c>
    </row>
    <row r="3228">
      <c r="A3228">
        <v>1962</v>
      </c>
      <c r="B3228" t="str">
        <v>cor_baptisms</v>
      </c>
      <c r="C3228" t="str">
        <v>CoR Baptisms</v>
      </c>
      <c r="D3228" t="str">
        <v>yes</v>
      </c>
      <c r="E3228" t="str">
        <v>Children of record from 8 years prior * current CoR baptism rate</v>
      </c>
    </row>
    <row r="3229">
      <c r="A3229">
        <v>1962</v>
      </c>
      <c r="B3229" t="str">
        <v>yoy_cor</v>
      </c>
      <c r="C3229" t="str">
        <v>YoY % ∆ CoR</v>
      </c>
      <c r="D3229" t="str">
        <v>yes</v>
      </c>
      <c r="E3229" t="str">
        <v>(Children of record - prior-year children of record) / prior-year children of record</v>
      </c>
    </row>
    <row r="3230">
      <c r="A3230">
        <v>1962</v>
      </c>
      <c r="B3230" t="str">
        <v>cor_baptisms_as_of_net_growth</v>
      </c>
      <c r="C3230" t="str">
        <v>∆ CoR Baptisms as % of Net Growth</v>
      </c>
      <c r="D3230" t="str">
        <v>yes</v>
      </c>
      <c r="E3230" t="str">
        <v>Children-of-record baptisms / official net growth</v>
      </c>
    </row>
    <row r="3231">
      <c r="A3231">
        <v>1962</v>
      </c>
      <c r="B3231" t="str">
        <v>children_of_record_8_yrs_prior_baptized</v>
      </c>
      <c r="C3231" t="str">
        <v>% children of record, 8 yrs prior, baptized</v>
      </c>
      <c r="D3231" t="str">
        <v>yes</v>
      </c>
      <c r="E3231" t="str">
        <v>Prior-year CoR baptism rate - 0.0002</v>
      </c>
    </row>
    <row r="3232">
      <c r="A3232">
        <v>1962</v>
      </c>
      <c r="B3232" t="str">
        <v>percent_cor_from_8_years_prior_lost</v>
      </c>
      <c r="C3232" t="str">
        <v>Percent CoR from 8 years prior lost</v>
      </c>
      <c r="D3232" t="str">
        <v>yes</v>
      </c>
      <c r="E3232" t="str">
        <v>(CoR 8 years prior - CoR baptisms) / CoR 8 years prior</v>
      </c>
    </row>
    <row r="3233">
      <c r="A3233">
        <v>1962</v>
      </c>
      <c r="B3233" t="str">
        <v>yoy_converts</v>
      </c>
      <c r="C3233" t="str">
        <v>YoY % ∆ Converts</v>
      </c>
      <c r="D3233" t="str">
        <v>yes</v>
      </c>
      <c r="E3233" t="str">
        <v>(Converts - prior-year converts) / prior-year converts</v>
      </c>
    </row>
    <row r="3234">
      <c r="A3234">
        <v>1962</v>
      </c>
      <c r="B3234" t="str">
        <v>membership_increase</v>
      </c>
      <c r="C3234" t="str">
        <v>Membership Increase</v>
      </c>
      <c r="D3234" t="str">
        <v>yes</v>
      </c>
      <c r="E3234" t="str">
        <v>Converts + children-of-record baptisms</v>
      </c>
    </row>
    <row r="3235">
      <c r="A3235">
        <v>1962</v>
      </c>
      <c r="B3235" t="str">
        <v>attrition</v>
      </c>
      <c r="C3235" t="str">
        <v>% ∆ Attrition</v>
      </c>
      <c r="D3235" t="str">
        <v>no</v>
      </c>
      <c r="E3235" t="str">
        <v>(Current attrition - prior-year attrition) / prior-year attrition</v>
      </c>
    </row>
    <row r="3236">
      <c r="A3236">
        <v>1962</v>
      </c>
      <c r="B3236" t="str">
        <v>member_attrition_officially_accounted_for_death_resignation_unbaptized_8yo</v>
      </c>
      <c r="C3236" t="str">
        <v>Member Attrition Officially Accounted For (Death, Resignation, Unbaptized-8yo)</v>
      </c>
      <c r="D3236" t="str">
        <v>yes</v>
      </c>
      <c r="E3236" t="str">
        <v>Membership increase - official net growth</v>
      </c>
    </row>
    <row r="3237">
      <c r="A3237">
        <v>1962</v>
      </c>
      <c r="B3237" t="str">
        <v>missionaries</v>
      </c>
      <c r="C3237" t="str">
        <v>% ∆ Missionaries</v>
      </c>
      <c r="D3237" t="str">
        <v>yes</v>
      </c>
      <c r="E3237" t="str">
        <v>(Full-time missionaries - prior-year full-time missionaries) / prior-year full-time missionaries</v>
      </c>
    </row>
    <row r="3238">
      <c r="A3238">
        <v>1962</v>
      </c>
      <c r="B3238" t="str">
        <v>of_church_on_mission</v>
      </c>
      <c r="C3238" t="str">
        <v>% of Church on Mission</v>
      </c>
      <c r="D3238" t="str">
        <v>yes</v>
      </c>
      <c r="E3238" t="str">
        <v>Full-time missionaries / official membership</v>
      </c>
    </row>
    <row r="3239">
      <c r="A3239">
        <v>1962</v>
      </c>
      <c r="B3239" t="str">
        <v>conv_missionary</v>
      </c>
      <c r="C3239" t="str">
        <v>% ∆ Conv / Missionary</v>
      </c>
      <c r="D3239" t="str">
        <v>yes</v>
      </c>
      <c r="E3239" t="str">
        <v>(Conv / Missionary - prior-year Conv / Missionary) / prior-year Conv / Missionary</v>
      </c>
    </row>
    <row r="3240">
      <c r="A3240">
        <v>1962</v>
      </c>
      <c r="B3240" t="str">
        <v>conv_missionary_ai</v>
      </c>
      <c r="C3240" t="str">
        <v>Conv / Missionary</v>
      </c>
      <c r="D3240" t="str">
        <v>yes</v>
      </c>
      <c r="E3240" t="str">
        <v>Converts / full-time missionaries</v>
      </c>
    </row>
    <row r="3241">
      <c r="A3241">
        <v>1962</v>
      </c>
      <c r="B3241" t="str">
        <v>net_membership_growth_missionary</v>
      </c>
      <c r="C3241" t="str">
        <v>Net Membership Growth / Missionary</v>
      </c>
      <c r="D3241" t="str">
        <v>yes</v>
      </c>
      <c r="E3241" t="str">
        <v>Official net growth / full-time missionaries</v>
      </c>
    </row>
    <row r="3242">
      <c r="A3242">
        <v>1962</v>
      </c>
      <c r="B3242" t="str">
        <v>gross_membership_increase_missionary</v>
      </c>
      <c r="C3242" t="str">
        <v>Gross Membership Increase / Missionary</v>
      </c>
      <c r="D3242" t="str">
        <v>yes</v>
      </c>
      <c r="E3242" t="str">
        <v>Membership increase / full-time missionaries</v>
      </c>
    </row>
    <row r="3243">
      <c r="A3243">
        <v>1962</v>
      </c>
      <c r="B3243" t="str">
        <v>stakes</v>
      </c>
      <c r="C3243" t="str">
        <v>% ∆ Stakes</v>
      </c>
      <c r="D3243" t="str">
        <v>yes</v>
      </c>
      <c r="E3243" t="str">
        <v>(Stakes - prior-year stakes) / prior-year stakes</v>
      </c>
    </row>
    <row r="3244">
      <c r="A3244">
        <v>1962</v>
      </c>
      <c r="B3244" t="str">
        <v>wards_branches</v>
      </c>
      <c r="C3244" t="str">
        <v>% ∆ Wards + Branches</v>
      </c>
      <c r="D3244" t="str">
        <v>yes</v>
      </c>
      <c r="E3244" t="str">
        <v>(Wards and branches - prior-year wards and branches) / prior-year wards and branches</v>
      </c>
    </row>
    <row r="3245">
      <c r="A3245">
        <v>1962</v>
      </c>
      <c r="B3245" t="str">
        <v>ward_branch_stake</v>
      </c>
      <c r="C3245" t="str">
        <v>Ward &amp; Branch / Stake</v>
      </c>
      <c r="D3245" t="str">
        <v>yes</v>
      </c>
      <c r="E3245" t="str">
        <v>Wards and branches / stakes</v>
      </c>
    </row>
    <row r="3246">
      <c r="A3246">
        <v>1962</v>
      </c>
      <c r="B3246" t="str">
        <v>wards_branches_stake_lost_since_1973</v>
      </c>
      <c r="C3246" t="str">
        <v>Wards + Branches / Stake lost since 1973</v>
      </c>
      <c r="D3246" t="str">
        <v>no</v>
      </c>
      <c r="E3246" t="str">
        <v>(1973 wards and branches / stakes) - (current wards and branches / stakes)</v>
      </c>
    </row>
    <row r="3247">
      <c r="A3247">
        <v>1962</v>
      </c>
      <c r="B3247" t="str">
        <v>members_ward_branch</v>
      </c>
      <c r="C3247" t="str">
        <v>Members / Ward &amp; Branch</v>
      </c>
      <c r="D3247" t="str">
        <v>yes</v>
      </c>
      <c r="E3247" t="str">
        <v>Official membership / wards and branches</v>
      </c>
    </row>
    <row r="3248">
      <c r="A3248">
        <v>1962</v>
      </c>
      <c r="B3248" t="str">
        <v>ward_branch_rolls_since_1980</v>
      </c>
      <c r="C3248" t="str">
        <v>Ward &amp; Branch Rolls ∆ since 1980</v>
      </c>
      <c r="D3248" t="str">
        <v>no</v>
      </c>
      <c r="E3248" t="str">
        <v>(Current members per ward and branch) - (1980 members per ward and branch)</v>
      </c>
    </row>
    <row r="3249">
      <c r="A3249">
        <v>1963</v>
      </c>
      <c r="B3249" t="str">
        <v>official_net_growth</v>
      </c>
      <c r="C3249" t="str">
        <v>Official Net Growth</v>
      </c>
      <c r="D3249" t="str">
        <v>yes</v>
      </c>
      <c r="E3249" t="str">
        <v>Official membership - prior-year official membership</v>
      </c>
    </row>
    <row r="3250">
      <c r="A3250">
        <v>1963</v>
      </c>
      <c r="B3250" t="str">
        <v>official_growth_rate</v>
      </c>
      <c r="C3250" t="str">
        <v>Official Growth Rate</v>
      </c>
      <c r="D3250" t="str">
        <v>yes</v>
      </c>
      <c r="E3250" t="str">
        <v>Official net growth / prior-year official membership</v>
      </c>
    </row>
    <row r="3251">
      <c r="A3251">
        <v>1963</v>
      </c>
      <c r="B3251" t="str">
        <v>yoy_net_growth</v>
      </c>
      <c r="C3251" t="str">
        <v>YoY % ∆ Net Growth</v>
      </c>
      <c r="D3251" t="str">
        <v>yes</v>
      </c>
      <c r="E3251" t="str">
        <v>(Official net growth - prior-year net growth) / prior-year net growth</v>
      </c>
    </row>
    <row r="3252">
      <c r="A3252">
        <v>1963</v>
      </c>
      <c r="B3252" t="str">
        <v>cor_baptisms</v>
      </c>
      <c r="C3252" t="str">
        <v>CoR Baptisms</v>
      </c>
      <c r="D3252" t="str">
        <v>yes</v>
      </c>
      <c r="E3252" t="str">
        <v>Children of record from 8 years prior * current CoR baptism rate</v>
      </c>
    </row>
    <row r="3253">
      <c r="A3253">
        <v>1963</v>
      </c>
      <c r="B3253" t="str">
        <v>yoy_cor</v>
      </c>
      <c r="C3253" t="str">
        <v>YoY % ∆ CoR</v>
      </c>
      <c r="D3253" t="str">
        <v>yes</v>
      </c>
      <c r="E3253" t="str">
        <v>(Children of record - prior-year children of record) / prior-year children of record</v>
      </c>
    </row>
    <row r="3254">
      <c r="A3254">
        <v>1963</v>
      </c>
      <c r="B3254" t="str">
        <v>cor_baptisms_as_of_net_growth</v>
      </c>
      <c r="C3254" t="str">
        <v>∆ CoR Baptisms as % of Net Growth</v>
      </c>
      <c r="D3254" t="str">
        <v>yes</v>
      </c>
      <c r="E3254" t="str">
        <v>Children-of-record baptisms / official net growth</v>
      </c>
    </row>
    <row r="3255">
      <c r="A3255">
        <v>1963</v>
      </c>
      <c r="B3255" t="str">
        <v>children_of_record_8_yrs_prior_baptized</v>
      </c>
      <c r="C3255" t="str">
        <v>% children of record, 8 yrs prior, baptized</v>
      </c>
      <c r="D3255" t="str">
        <v>yes</v>
      </c>
      <c r="E3255" t="str">
        <v>Prior-year CoR baptism rate - 0.0002</v>
      </c>
    </row>
    <row r="3256">
      <c r="A3256">
        <v>1963</v>
      </c>
      <c r="B3256" t="str">
        <v>percent_cor_from_8_years_prior_lost</v>
      </c>
      <c r="C3256" t="str">
        <v>Percent CoR from 8 years prior lost</v>
      </c>
      <c r="D3256" t="str">
        <v>yes</v>
      </c>
      <c r="E3256" t="str">
        <v>(CoR 8 years prior - CoR baptisms) / CoR 8 years prior</v>
      </c>
    </row>
    <row r="3257">
      <c r="A3257">
        <v>1963</v>
      </c>
      <c r="B3257" t="str">
        <v>yoy_converts</v>
      </c>
      <c r="C3257" t="str">
        <v>YoY % ∆ Converts</v>
      </c>
      <c r="D3257" t="str">
        <v>yes</v>
      </c>
      <c r="E3257" t="str">
        <v>(Converts - prior-year converts) / prior-year converts</v>
      </c>
    </row>
    <row r="3258">
      <c r="A3258">
        <v>1963</v>
      </c>
      <c r="B3258" t="str">
        <v>membership_increase</v>
      </c>
      <c r="C3258" t="str">
        <v>Membership Increase</v>
      </c>
      <c r="D3258" t="str">
        <v>yes</v>
      </c>
      <c r="E3258" t="str">
        <v>Converts + children-of-record baptisms</v>
      </c>
    </row>
    <row r="3259">
      <c r="A3259">
        <v>1963</v>
      </c>
      <c r="B3259" t="str">
        <v>attrition</v>
      </c>
      <c r="C3259" t="str">
        <v>% ∆ Attrition</v>
      </c>
      <c r="D3259" t="str">
        <v>no</v>
      </c>
      <c r="E3259" t="str">
        <v>(Current attrition - prior-year attrition) / prior-year attrition</v>
      </c>
    </row>
    <row r="3260">
      <c r="A3260">
        <v>1963</v>
      </c>
      <c r="B3260" t="str">
        <v>member_attrition_officially_accounted_for_death_resignation_unbaptized_8yo</v>
      </c>
      <c r="C3260" t="str">
        <v>Member Attrition Officially Accounted For (Death, Resignation, Unbaptized-8yo)</v>
      </c>
      <c r="D3260" t="str">
        <v>yes</v>
      </c>
      <c r="E3260" t="str">
        <v>Membership increase - official net growth</v>
      </c>
    </row>
    <row r="3261">
      <c r="A3261">
        <v>1963</v>
      </c>
      <c r="B3261" t="str">
        <v>missionaries</v>
      </c>
      <c r="C3261" t="str">
        <v>% ∆ Missionaries</v>
      </c>
      <c r="D3261" t="str">
        <v>yes</v>
      </c>
      <c r="E3261" t="str">
        <v>(Full-time missionaries - prior-year full-time missionaries) / prior-year full-time missionaries</v>
      </c>
    </row>
    <row r="3262">
      <c r="A3262">
        <v>1963</v>
      </c>
      <c r="B3262" t="str">
        <v>of_church_on_mission</v>
      </c>
      <c r="C3262" t="str">
        <v>% of Church on Mission</v>
      </c>
      <c r="D3262" t="str">
        <v>yes</v>
      </c>
      <c r="E3262" t="str">
        <v>Full-time missionaries / official membership</v>
      </c>
    </row>
    <row r="3263">
      <c r="A3263">
        <v>1963</v>
      </c>
      <c r="B3263" t="str">
        <v>conv_missionary</v>
      </c>
      <c r="C3263" t="str">
        <v>% ∆ Conv / Missionary</v>
      </c>
      <c r="D3263" t="str">
        <v>yes</v>
      </c>
      <c r="E3263" t="str">
        <v>(Conv / Missionary - prior-year Conv / Missionary) / prior-year Conv / Missionary</v>
      </c>
    </row>
    <row r="3264">
      <c r="A3264">
        <v>1963</v>
      </c>
      <c r="B3264" t="str">
        <v>conv_missionary_ai</v>
      </c>
      <c r="C3264" t="str">
        <v>Conv / Missionary</v>
      </c>
      <c r="D3264" t="str">
        <v>yes</v>
      </c>
      <c r="E3264" t="str">
        <v>Converts / full-time missionaries</v>
      </c>
    </row>
    <row r="3265">
      <c r="A3265">
        <v>1963</v>
      </c>
      <c r="B3265" t="str">
        <v>net_membership_growth_missionary</v>
      </c>
      <c r="C3265" t="str">
        <v>Net Membership Growth / Missionary</v>
      </c>
      <c r="D3265" t="str">
        <v>yes</v>
      </c>
      <c r="E3265" t="str">
        <v>Official net growth / full-time missionaries</v>
      </c>
    </row>
    <row r="3266">
      <c r="A3266">
        <v>1963</v>
      </c>
      <c r="B3266" t="str">
        <v>gross_membership_increase_missionary</v>
      </c>
      <c r="C3266" t="str">
        <v>Gross Membership Increase / Missionary</v>
      </c>
      <c r="D3266" t="str">
        <v>yes</v>
      </c>
      <c r="E3266" t="str">
        <v>Membership increase / full-time missionaries</v>
      </c>
    </row>
    <row r="3267">
      <c r="A3267">
        <v>1963</v>
      </c>
      <c r="B3267" t="str">
        <v>stakes</v>
      </c>
      <c r="C3267" t="str">
        <v>% ∆ Stakes</v>
      </c>
      <c r="D3267" t="str">
        <v>yes</v>
      </c>
      <c r="E3267" t="str">
        <v>(Stakes - prior-year stakes) / prior-year stakes</v>
      </c>
    </row>
    <row r="3268">
      <c r="A3268">
        <v>1963</v>
      </c>
      <c r="B3268" t="str">
        <v>wards_branches</v>
      </c>
      <c r="C3268" t="str">
        <v>% ∆ Wards + Branches</v>
      </c>
      <c r="D3268" t="str">
        <v>yes</v>
      </c>
      <c r="E3268" t="str">
        <v>(Wards and branches - prior-year wards and branches) / prior-year wards and branches</v>
      </c>
    </row>
    <row r="3269">
      <c r="A3269">
        <v>1963</v>
      </c>
      <c r="B3269" t="str">
        <v>ward_branch_stake</v>
      </c>
      <c r="C3269" t="str">
        <v>Ward &amp; Branch / Stake</v>
      </c>
      <c r="D3269" t="str">
        <v>yes</v>
      </c>
      <c r="E3269" t="str">
        <v>Wards and branches / stakes</v>
      </c>
    </row>
    <row r="3270">
      <c r="A3270">
        <v>1963</v>
      </c>
      <c r="B3270" t="str">
        <v>wards_branches_stake_lost_since_1973</v>
      </c>
      <c r="C3270" t="str">
        <v>Wards + Branches / Stake lost since 1973</v>
      </c>
      <c r="D3270" t="str">
        <v>no</v>
      </c>
      <c r="E3270" t="str">
        <v>(1973 wards and branches / stakes) - (current wards and branches / stakes)</v>
      </c>
    </row>
    <row r="3271">
      <c r="A3271">
        <v>1963</v>
      </c>
      <c r="B3271" t="str">
        <v>members_ward_branch</v>
      </c>
      <c r="C3271" t="str">
        <v>Members / Ward &amp; Branch</v>
      </c>
      <c r="D3271" t="str">
        <v>yes</v>
      </c>
      <c r="E3271" t="str">
        <v>Official membership / wards and branches</v>
      </c>
    </row>
    <row r="3272">
      <c r="A3272">
        <v>1963</v>
      </c>
      <c r="B3272" t="str">
        <v>ward_branch_rolls_since_1980</v>
      </c>
      <c r="C3272" t="str">
        <v>Ward &amp; Branch Rolls ∆ since 1980</v>
      </c>
      <c r="D3272" t="str">
        <v>no</v>
      </c>
      <c r="E3272" t="str">
        <v>(Current members per ward and branch) - (1980 members per ward and branch)</v>
      </c>
    </row>
    <row r="3273">
      <c r="A3273">
        <v>1964</v>
      </c>
      <c r="B3273" t="str">
        <v>official_net_growth</v>
      </c>
      <c r="C3273" t="str">
        <v>Official Net Growth</v>
      </c>
      <c r="D3273" t="str">
        <v>yes</v>
      </c>
      <c r="E3273" t="str">
        <v>Official membership - prior-year official membership</v>
      </c>
    </row>
    <row r="3274">
      <c r="A3274">
        <v>1964</v>
      </c>
      <c r="B3274" t="str">
        <v>official_growth_rate</v>
      </c>
      <c r="C3274" t="str">
        <v>Official Growth Rate</v>
      </c>
      <c r="D3274" t="str">
        <v>yes</v>
      </c>
      <c r="E3274" t="str">
        <v>Official net growth / prior-year official membership</v>
      </c>
    </row>
    <row r="3275">
      <c r="A3275">
        <v>1964</v>
      </c>
      <c r="B3275" t="str">
        <v>yoy_net_growth</v>
      </c>
      <c r="C3275" t="str">
        <v>YoY % ∆ Net Growth</v>
      </c>
      <c r="D3275" t="str">
        <v>yes</v>
      </c>
      <c r="E3275" t="str">
        <v>(Official net growth - prior-year net growth) / prior-year net growth</v>
      </c>
    </row>
    <row r="3276">
      <c r="A3276">
        <v>1964</v>
      </c>
      <c r="B3276" t="str">
        <v>cor_baptisms</v>
      </c>
      <c r="C3276" t="str">
        <v>CoR Baptisms</v>
      </c>
      <c r="D3276" t="str">
        <v>yes</v>
      </c>
      <c r="E3276" t="str">
        <v>Children of record from 8 years prior * current CoR baptism rate</v>
      </c>
    </row>
    <row r="3277">
      <c r="A3277">
        <v>1964</v>
      </c>
      <c r="B3277" t="str">
        <v>yoy_cor</v>
      </c>
      <c r="C3277" t="str">
        <v>YoY % ∆ CoR</v>
      </c>
      <c r="D3277" t="str">
        <v>yes</v>
      </c>
      <c r="E3277" t="str">
        <v>(Children of record - prior-year children of record) / prior-year children of record</v>
      </c>
    </row>
    <row r="3278">
      <c r="A3278">
        <v>1964</v>
      </c>
      <c r="B3278" t="str">
        <v>cor_baptisms_as_of_net_growth</v>
      </c>
      <c r="C3278" t="str">
        <v>∆ CoR Baptisms as % of Net Growth</v>
      </c>
      <c r="D3278" t="str">
        <v>yes</v>
      </c>
      <c r="E3278" t="str">
        <v>Children-of-record baptisms / official net growth</v>
      </c>
    </row>
    <row r="3279">
      <c r="A3279">
        <v>1964</v>
      </c>
      <c r="B3279" t="str">
        <v>children_of_record_8_yrs_prior_baptized</v>
      </c>
      <c r="C3279" t="str">
        <v>% children of record, 8 yrs prior, baptized</v>
      </c>
      <c r="D3279" t="str">
        <v>yes</v>
      </c>
      <c r="E3279" t="str">
        <v>Prior-year CoR baptism rate - 0.0002</v>
      </c>
    </row>
    <row r="3280">
      <c r="A3280">
        <v>1964</v>
      </c>
      <c r="B3280" t="str">
        <v>percent_cor_from_8_years_prior_lost</v>
      </c>
      <c r="C3280" t="str">
        <v>Percent CoR from 8 years prior lost</v>
      </c>
      <c r="D3280" t="str">
        <v>yes</v>
      </c>
      <c r="E3280" t="str">
        <v>(CoR 8 years prior - CoR baptisms) / CoR 8 years prior</v>
      </c>
    </row>
    <row r="3281">
      <c r="A3281">
        <v>1964</v>
      </c>
      <c r="B3281" t="str">
        <v>yoy_converts</v>
      </c>
      <c r="C3281" t="str">
        <v>YoY % ∆ Converts</v>
      </c>
      <c r="D3281" t="str">
        <v>yes</v>
      </c>
      <c r="E3281" t="str">
        <v>(Converts - prior-year converts) / prior-year converts</v>
      </c>
    </row>
    <row r="3282">
      <c r="A3282">
        <v>1964</v>
      </c>
      <c r="B3282" t="str">
        <v>membership_increase</v>
      </c>
      <c r="C3282" t="str">
        <v>Membership Increase</v>
      </c>
      <c r="D3282" t="str">
        <v>yes</v>
      </c>
      <c r="E3282" t="str">
        <v>Converts + children-of-record baptisms</v>
      </c>
    </row>
    <row r="3283">
      <c r="A3283">
        <v>1964</v>
      </c>
      <c r="B3283" t="str">
        <v>attrition</v>
      </c>
      <c r="C3283" t="str">
        <v>% ∆ Attrition</v>
      </c>
      <c r="D3283" t="str">
        <v>no</v>
      </c>
      <c r="E3283" t="str">
        <v>(Current attrition - prior-year attrition) / prior-year attrition</v>
      </c>
    </row>
    <row r="3284">
      <c r="A3284">
        <v>1964</v>
      </c>
      <c r="B3284" t="str">
        <v>member_attrition_officially_accounted_for_death_resignation_unbaptized_8yo</v>
      </c>
      <c r="C3284" t="str">
        <v>Member Attrition Officially Accounted For (Death, Resignation, Unbaptized-8yo)</v>
      </c>
      <c r="D3284" t="str">
        <v>yes</v>
      </c>
      <c r="E3284" t="str">
        <v>Membership increase - official net growth</v>
      </c>
    </row>
    <row r="3285">
      <c r="A3285">
        <v>1964</v>
      </c>
      <c r="B3285" t="str">
        <v>missionaries</v>
      </c>
      <c r="C3285" t="str">
        <v>% ∆ Missionaries</v>
      </c>
      <c r="D3285" t="str">
        <v>yes</v>
      </c>
      <c r="E3285" t="str">
        <v>(Full-time missionaries - prior-year full-time missionaries) / prior-year full-time missionaries</v>
      </c>
    </row>
    <row r="3286">
      <c r="A3286">
        <v>1964</v>
      </c>
      <c r="B3286" t="str">
        <v>of_church_on_mission</v>
      </c>
      <c r="C3286" t="str">
        <v>% of Church on Mission</v>
      </c>
      <c r="D3286" t="str">
        <v>yes</v>
      </c>
      <c r="E3286" t="str">
        <v>Full-time missionaries / official membership</v>
      </c>
    </row>
    <row r="3287">
      <c r="A3287">
        <v>1964</v>
      </c>
      <c r="B3287" t="str">
        <v>conv_missionary</v>
      </c>
      <c r="C3287" t="str">
        <v>% ∆ Conv / Missionary</v>
      </c>
      <c r="D3287" t="str">
        <v>yes</v>
      </c>
      <c r="E3287" t="str">
        <v>(Conv / Missionary - prior-year Conv / Missionary) / prior-year Conv / Missionary</v>
      </c>
    </row>
    <row r="3288">
      <c r="A3288">
        <v>1964</v>
      </c>
      <c r="B3288" t="str">
        <v>conv_missionary_ai</v>
      </c>
      <c r="C3288" t="str">
        <v>Conv / Missionary</v>
      </c>
      <c r="D3288" t="str">
        <v>yes</v>
      </c>
      <c r="E3288" t="str">
        <v>Converts / full-time missionaries</v>
      </c>
    </row>
    <row r="3289">
      <c r="A3289">
        <v>1964</v>
      </c>
      <c r="B3289" t="str">
        <v>net_membership_growth_missionary</v>
      </c>
      <c r="C3289" t="str">
        <v>Net Membership Growth / Missionary</v>
      </c>
      <c r="D3289" t="str">
        <v>yes</v>
      </c>
      <c r="E3289" t="str">
        <v>Official net growth / full-time missionaries</v>
      </c>
    </row>
    <row r="3290">
      <c r="A3290">
        <v>1964</v>
      </c>
      <c r="B3290" t="str">
        <v>gross_membership_increase_missionary</v>
      </c>
      <c r="C3290" t="str">
        <v>Gross Membership Increase / Missionary</v>
      </c>
      <c r="D3290" t="str">
        <v>yes</v>
      </c>
      <c r="E3290" t="str">
        <v>Membership increase / full-time missionaries</v>
      </c>
    </row>
    <row r="3291">
      <c r="A3291">
        <v>1964</v>
      </c>
      <c r="B3291" t="str">
        <v>stakes</v>
      </c>
      <c r="C3291" t="str">
        <v>% ∆ Stakes</v>
      </c>
      <c r="D3291" t="str">
        <v>yes</v>
      </c>
      <c r="E3291" t="str">
        <v>(Stakes - prior-year stakes) / prior-year stakes</v>
      </c>
    </row>
    <row r="3292">
      <c r="A3292">
        <v>1964</v>
      </c>
      <c r="B3292" t="str">
        <v>wards_branches</v>
      </c>
      <c r="C3292" t="str">
        <v>% ∆ Wards + Branches</v>
      </c>
      <c r="D3292" t="str">
        <v>yes</v>
      </c>
      <c r="E3292" t="str">
        <v>(Wards and branches - prior-year wards and branches) / prior-year wards and branches</v>
      </c>
    </row>
    <row r="3293">
      <c r="A3293">
        <v>1964</v>
      </c>
      <c r="B3293" t="str">
        <v>ward_branch_stake</v>
      </c>
      <c r="C3293" t="str">
        <v>Ward &amp; Branch / Stake</v>
      </c>
      <c r="D3293" t="str">
        <v>yes</v>
      </c>
      <c r="E3293" t="str">
        <v>Wards and branches / stakes</v>
      </c>
    </row>
    <row r="3294">
      <c r="A3294">
        <v>1964</v>
      </c>
      <c r="B3294" t="str">
        <v>wards_branches_stake_lost_since_1973</v>
      </c>
      <c r="C3294" t="str">
        <v>Wards + Branches / Stake lost since 1973</v>
      </c>
      <c r="D3294" t="str">
        <v>no</v>
      </c>
      <c r="E3294" t="str">
        <v>(1973 wards and branches / stakes) - (current wards and branches / stakes)</v>
      </c>
    </row>
    <row r="3295">
      <c r="A3295">
        <v>1964</v>
      </c>
      <c r="B3295" t="str">
        <v>members_ward_branch</v>
      </c>
      <c r="C3295" t="str">
        <v>Members / Ward &amp; Branch</v>
      </c>
      <c r="D3295" t="str">
        <v>yes</v>
      </c>
      <c r="E3295" t="str">
        <v>Official membership / wards and branches</v>
      </c>
    </row>
    <row r="3296">
      <c r="A3296">
        <v>1964</v>
      </c>
      <c r="B3296" t="str">
        <v>ward_branch_rolls_since_1980</v>
      </c>
      <c r="C3296" t="str">
        <v>Ward &amp; Branch Rolls ∆ since 1980</v>
      </c>
      <c r="D3296" t="str">
        <v>no</v>
      </c>
      <c r="E3296" t="str">
        <v>(Current members per ward and branch) - (1980 members per ward and branch)</v>
      </c>
    </row>
    <row r="3297">
      <c r="A3297">
        <v>1965</v>
      </c>
      <c r="B3297" t="str">
        <v>official_net_growth</v>
      </c>
      <c r="C3297" t="str">
        <v>Official Net Growth</v>
      </c>
      <c r="D3297" t="str">
        <v>yes</v>
      </c>
      <c r="E3297" t="str">
        <v>Official membership - prior-year official membership</v>
      </c>
    </row>
    <row r="3298">
      <c r="A3298">
        <v>1965</v>
      </c>
      <c r="B3298" t="str">
        <v>official_growth_rate</v>
      </c>
      <c r="C3298" t="str">
        <v>Official Growth Rate</v>
      </c>
      <c r="D3298" t="str">
        <v>yes</v>
      </c>
      <c r="E3298" t="str">
        <v>Official net growth / prior-year official membership</v>
      </c>
    </row>
    <row r="3299">
      <c r="A3299">
        <v>1965</v>
      </c>
      <c r="B3299" t="str">
        <v>yoy_net_growth</v>
      </c>
      <c r="C3299" t="str">
        <v>YoY % ∆ Net Growth</v>
      </c>
      <c r="D3299" t="str">
        <v>yes</v>
      </c>
      <c r="E3299" t="str">
        <v>(Official net growth - prior-year net growth) / prior-year net growth</v>
      </c>
    </row>
    <row r="3300">
      <c r="A3300">
        <v>1965</v>
      </c>
      <c r="B3300" t="str">
        <v>cor_baptisms</v>
      </c>
      <c r="C3300" t="str">
        <v>CoR Baptisms</v>
      </c>
      <c r="D3300" t="str">
        <v>yes</v>
      </c>
      <c r="E3300" t="str">
        <v>Children of record from 8 years prior * current CoR baptism rate</v>
      </c>
    </row>
    <row r="3301">
      <c r="A3301">
        <v>1965</v>
      </c>
      <c r="B3301" t="str">
        <v>yoy_cor</v>
      </c>
      <c r="C3301" t="str">
        <v>YoY % ∆ CoR</v>
      </c>
      <c r="D3301" t="str">
        <v>yes</v>
      </c>
      <c r="E3301" t="str">
        <v>(Children of record - prior-year children of record) / prior-year children of record</v>
      </c>
    </row>
    <row r="3302">
      <c r="A3302">
        <v>1965</v>
      </c>
      <c r="B3302" t="str">
        <v>cor_baptisms_as_of_net_growth</v>
      </c>
      <c r="C3302" t="str">
        <v>∆ CoR Baptisms as % of Net Growth</v>
      </c>
      <c r="D3302" t="str">
        <v>yes</v>
      </c>
      <c r="E3302" t="str">
        <v>Children-of-record baptisms / official net growth</v>
      </c>
    </row>
    <row r="3303">
      <c r="A3303">
        <v>1965</v>
      </c>
      <c r="B3303" t="str">
        <v>children_of_record_8_yrs_prior_baptized</v>
      </c>
      <c r="C3303" t="str">
        <v>% children of record, 8 yrs prior, baptized</v>
      </c>
      <c r="D3303" t="str">
        <v>yes</v>
      </c>
      <c r="E3303" t="str">
        <v>Prior-year CoR baptism rate - 0.0002</v>
      </c>
    </row>
    <row r="3304">
      <c r="A3304">
        <v>1965</v>
      </c>
      <c r="B3304" t="str">
        <v>percent_cor_from_8_years_prior_lost</v>
      </c>
      <c r="C3304" t="str">
        <v>Percent CoR from 8 years prior lost</v>
      </c>
      <c r="D3304" t="str">
        <v>yes</v>
      </c>
      <c r="E3304" t="str">
        <v>(CoR 8 years prior - CoR baptisms) / CoR 8 years prior</v>
      </c>
    </row>
    <row r="3305">
      <c r="A3305">
        <v>1965</v>
      </c>
      <c r="B3305" t="str">
        <v>yoy_converts</v>
      </c>
      <c r="C3305" t="str">
        <v>YoY % ∆ Converts</v>
      </c>
      <c r="D3305" t="str">
        <v>yes</v>
      </c>
      <c r="E3305" t="str">
        <v>(Converts - prior-year converts) / prior-year converts</v>
      </c>
    </row>
    <row r="3306">
      <c r="A3306">
        <v>1965</v>
      </c>
      <c r="B3306" t="str">
        <v>membership_increase</v>
      </c>
      <c r="C3306" t="str">
        <v>Membership Increase</v>
      </c>
      <c r="D3306" t="str">
        <v>yes</v>
      </c>
      <c r="E3306" t="str">
        <v>Converts + children-of-record baptisms</v>
      </c>
    </row>
    <row r="3307">
      <c r="A3307">
        <v>1965</v>
      </c>
      <c r="B3307" t="str">
        <v>attrition</v>
      </c>
      <c r="C3307" t="str">
        <v>% ∆ Attrition</v>
      </c>
      <c r="D3307" t="str">
        <v>no</v>
      </c>
      <c r="E3307" t="str">
        <v>(Current attrition - prior-year attrition) / prior-year attrition</v>
      </c>
    </row>
    <row r="3308">
      <c r="A3308">
        <v>1965</v>
      </c>
      <c r="B3308" t="str">
        <v>member_attrition_officially_accounted_for_death_resignation_unbaptized_8yo</v>
      </c>
      <c r="C3308" t="str">
        <v>Member Attrition Officially Accounted For (Death, Resignation, Unbaptized-8yo)</v>
      </c>
      <c r="D3308" t="str">
        <v>yes</v>
      </c>
      <c r="E3308" t="str">
        <v>Membership increase - official net growth</v>
      </c>
    </row>
    <row r="3309">
      <c r="A3309">
        <v>1965</v>
      </c>
      <c r="B3309" t="str">
        <v>missionaries</v>
      </c>
      <c r="C3309" t="str">
        <v>% ∆ Missionaries</v>
      </c>
      <c r="D3309" t="str">
        <v>yes</v>
      </c>
      <c r="E3309" t="str">
        <v>(Full-time missionaries - prior-year full-time missionaries) / prior-year full-time missionaries</v>
      </c>
    </row>
    <row r="3310">
      <c r="A3310">
        <v>1965</v>
      </c>
      <c r="B3310" t="str">
        <v>of_church_on_mission</v>
      </c>
      <c r="C3310" t="str">
        <v>% of Church on Mission</v>
      </c>
      <c r="D3310" t="str">
        <v>yes</v>
      </c>
      <c r="E3310" t="str">
        <v>Full-time missionaries / official membership</v>
      </c>
    </row>
    <row r="3311">
      <c r="A3311">
        <v>1965</v>
      </c>
      <c r="B3311" t="str">
        <v>conv_missionary</v>
      </c>
      <c r="C3311" t="str">
        <v>% ∆ Conv / Missionary</v>
      </c>
      <c r="D3311" t="str">
        <v>yes</v>
      </c>
      <c r="E3311" t="str">
        <v>(Conv / Missionary - prior-year Conv / Missionary) / prior-year Conv / Missionary</v>
      </c>
    </row>
    <row r="3312">
      <c r="A3312">
        <v>1965</v>
      </c>
      <c r="B3312" t="str">
        <v>conv_missionary_ai</v>
      </c>
      <c r="C3312" t="str">
        <v>Conv / Missionary</v>
      </c>
      <c r="D3312" t="str">
        <v>yes</v>
      </c>
      <c r="E3312" t="str">
        <v>Converts / full-time missionaries</v>
      </c>
    </row>
    <row r="3313">
      <c r="A3313">
        <v>1965</v>
      </c>
      <c r="B3313" t="str">
        <v>net_membership_growth_missionary</v>
      </c>
      <c r="C3313" t="str">
        <v>Net Membership Growth / Missionary</v>
      </c>
      <c r="D3313" t="str">
        <v>yes</v>
      </c>
      <c r="E3313" t="str">
        <v>Official net growth / full-time missionaries</v>
      </c>
    </row>
    <row r="3314">
      <c r="A3314">
        <v>1965</v>
      </c>
      <c r="B3314" t="str">
        <v>gross_membership_increase_missionary</v>
      </c>
      <c r="C3314" t="str">
        <v>Gross Membership Increase / Missionary</v>
      </c>
      <c r="D3314" t="str">
        <v>yes</v>
      </c>
      <c r="E3314" t="str">
        <v>Membership increase / full-time missionaries</v>
      </c>
    </row>
    <row r="3315">
      <c r="A3315">
        <v>1965</v>
      </c>
      <c r="B3315" t="str">
        <v>stakes</v>
      </c>
      <c r="C3315" t="str">
        <v>% ∆ Stakes</v>
      </c>
      <c r="D3315" t="str">
        <v>yes</v>
      </c>
      <c r="E3315" t="str">
        <v>(Stakes - prior-year stakes) / prior-year stakes</v>
      </c>
    </row>
    <row r="3316">
      <c r="A3316">
        <v>1965</v>
      </c>
      <c r="B3316" t="str">
        <v>wards_branches</v>
      </c>
      <c r="C3316" t="str">
        <v>% ∆ Wards + Branches</v>
      </c>
      <c r="D3316" t="str">
        <v>yes</v>
      </c>
      <c r="E3316" t="str">
        <v>(Wards and branches - prior-year wards and branches) / prior-year wards and branches</v>
      </c>
    </row>
    <row r="3317">
      <c r="A3317">
        <v>1965</v>
      </c>
      <c r="B3317" t="str">
        <v>ward_branch_stake</v>
      </c>
      <c r="C3317" t="str">
        <v>Ward &amp; Branch / Stake</v>
      </c>
      <c r="D3317" t="str">
        <v>yes</v>
      </c>
      <c r="E3317" t="str">
        <v>Wards and branches / stakes</v>
      </c>
    </row>
    <row r="3318">
      <c r="A3318">
        <v>1965</v>
      </c>
      <c r="B3318" t="str">
        <v>wards_branches_stake_lost_since_1973</v>
      </c>
      <c r="C3318" t="str">
        <v>Wards + Branches / Stake lost since 1973</v>
      </c>
      <c r="D3318" t="str">
        <v>no</v>
      </c>
      <c r="E3318" t="str">
        <v>(1973 wards and branches / stakes) - (current wards and branches / stakes)</v>
      </c>
    </row>
    <row r="3319">
      <c r="A3319">
        <v>1965</v>
      </c>
      <c r="B3319" t="str">
        <v>members_ward_branch</v>
      </c>
      <c r="C3319" t="str">
        <v>Members / Ward &amp; Branch</v>
      </c>
      <c r="D3319" t="str">
        <v>yes</v>
      </c>
      <c r="E3319" t="str">
        <v>Official membership / wards and branches</v>
      </c>
    </row>
    <row r="3320">
      <c r="A3320">
        <v>1965</v>
      </c>
      <c r="B3320" t="str">
        <v>ward_branch_rolls_since_1980</v>
      </c>
      <c r="C3320" t="str">
        <v>Ward &amp; Branch Rolls ∆ since 1980</v>
      </c>
      <c r="D3320" t="str">
        <v>no</v>
      </c>
      <c r="E3320" t="str">
        <v>(Current members per ward and branch) - (1980 members per ward and branch)</v>
      </c>
    </row>
    <row r="3321">
      <c r="A3321">
        <v>1966</v>
      </c>
      <c r="B3321" t="str">
        <v>official_net_growth</v>
      </c>
      <c r="C3321" t="str">
        <v>Official Net Growth</v>
      </c>
      <c r="D3321" t="str">
        <v>yes</v>
      </c>
      <c r="E3321" t="str">
        <v>Official membership - prior-year official membership</v>
      </c>
    </row>
    <row r="3322">
      <c r="A3322">
        <v>1966</v>
      </c>
      <c r="B3322" t="str">
        <v>official_growth_rate</v>
      </c>
      <c r="C3322" t="str">
        <v>Official Growth Rate</v>
      </c>
      <c r="D3322" t="str">
        <v>yes</v>
      </c>
      <c r="E3322" t="str">
        <v>Official net growth / prior-year official membership</v>
      </c>
    </row>
    <row r="3323">
      <c r="A3323">
        <v>1966</v>
      </c>
      <c r="B3323" t="str">
        <v>yoy_net_growth</v>
      </c>
      <c r="C3323" t="str">
        <v>YoY % ∆ Net Growth</v>
      </c>
      <c r="D3323" t="str">
        <v>yes</v>
      </c>
      <c r="E3323" t="str">
        <v>(Official net growth - prior-year net growth) / prior-year net growth</v>
      </c>
    </row>
    <row r="3324">
      <c r="A3324">
        <v>1966</v>
      </c>
      <c r="B3324" t="str">
        <v>cor_baptisms</v>
      </c>
      <c r="C3324" t="str">
        <v>CoR Baptisms</v>
      </c>
      <c r="D3324" t="str">
        <v>yes</v>
      </c>
      <c r="E3324" t="str">
        <v>Children of record from 8 years prior * current CoR baptism rate</v>
      </c>
    </row>
    <row r="3325">
      <c r="A3325">
        <v>1966</v>
      </c>
      <c r="B3325" t="str">
        <v>yoy_cor</v>
      </c>
      <c r="C3325" t="str">
        <v>YoY % ∆ CoR</v>
      </c>
      <c r="D3325" t="str">
        <v>yes</v>
      </c>
      <c r="E3325" t="str">
        <v>(Children of record - prior-year children of record) / prior-year children of record</v>
      </c>
    </row>
    <row r="3326">
      <c r="A3326">
        <v>1966</v>
      </c>
      <c r="B3326" t="str">
        <v>cor_baptisms_as_of_net_growth</v>
      </c>
      <c r="C3326" t="str">
        <v>∆ CoR Baptisms as % of Net Growth</v>
      </c>
      <c r="D3326" t="str">
        <v>yes</v>
      </c>
      <c r="E3326" t="str">
        <v>Children-of-record baptisms / official net growth</v>
      </c>
    </row>
    <row r="3327">
      <c r="A3327">
        <v>1966</v>
      </c>
      <c r="B3327" t="str">
        <v>children_of_record_8_yrs_prior_baptized</v>
      </c>
      <c r="C3327" t="str">
        <v>% children of record, 8 yrs prior, baptized</v>
      </c>
      <c r="D3327" t="str">
        <v>yes</v>
      </c>
      <c r="E3327" t="str">
        <v>Prior-year CoR baptism rate - 0.0002</v>
      </c>
    </row>
    <row r="3328">
      <c r="A3328">
        <v>1966</v>
      </c>
      <c r="B3328" t="str">
        <v>percent_cor_from_8_years_prior_lost</v>
      </c>
      <c r="C3328" t="str">
        <v>Percent CoR from 8 years prior lost</v>
      </c>
      <c r="D3328" t="str">
        <v>yes</v>
      </c>
      <c r="E3328" t="str">
        <v>(CoR 8 years prior - CoR baptisms) / CoR 8 years prior</v>
      </c>
    </row>
    <row r="3329">
      <c r="A3329">
        <v>1966</v>
      </c>
      <c r="B3329" t="str">
        <v>yoy_converts</v>
      </c>
      <c r="C3329" t="str">
        <v>YoY % ∆ Converts</v>
      </c>
      <c r="D3329" t="str">
        <v>yes</v>
      </c>
      <c r="E3329" t="str">
        <v>(Converts - prior-year converts) / prior-year converts</v>
      </c>
    </row>
    <row r="3330">
      <c r="A3330">
        <v>1966</v>
      </c>
      <c r="B3330" t="str">
        <v>membership_increase</v>
      </c>
      <c r="C3330" t="str">
        <v>Membership Increase</v>
      </c>
      <c r="D3330" t="str">
        <v>yes</v>
      </c>
      <c r="E3330" t="str">
        <v>Converts + children-of-record baptisms</v>
      </c>
    </row>
    <row r="3331">
      <c r="A3331">
        <v>1966</v>
      </c>
      <c r="B3331" t="str">
        <v>attrition</v>
      </c>
      <c r="C3331" t="str">
        <v>% ∆ Attrition</v>
      </c>
      <c r="D3331" t="str">
        <v>no</v>
      </c>
      <c r="E3331" t="str">
        <v>(Current attrition - prior-year attrition) / prior-year attrition</v>
      </c>
    </row>
    <row r="3332">
      <c r="A3332">
        <v>1966</v>
      </c>
      <c r="B3332" t="str">
        <v>member_attrition_officially_accounted_for_death_resignation_unbaptized_8yo</v>
      </c>
      <c r="C3332" t="str">
        <v>Member Attrition Officially Accounted For (Death, Resignation, Unbaptized-8yo)</v>
      </c>
      <c r="D3332" t="str">
        <v>yes</v>
      </c>
      <c r="E3332" t="str">
        <v>Membership increase - official net growth</v>
      </c>
    </row>
    <row r="3333">
      <c r="A3333">
        <v>1966</v>
      </c>
      <c r="B3333" t="str">
        <v>missionaries</v>
      </c>
      <c r="C3333" t="str">
        <v>% ∆ Missionaries</v>
      </c>
      <c r="D3333" t="str">
        <v>yes</v>
      </c>
      <c r="E3333" t="str">
        <v>(Full-time missionaries - prior-year full-time missionaries) / prior-year full-time missionaries</v>
      </c>
    </row>
    <row r="3334">
      <c r="A3334">
        <v>1966</v>
      </c>
      <c r="B3334" t="str">
        <v>full_time_missionaries</v>
      </c>
      <c r="C3334" t="str">
        <v>Full-Time Missionaries</v>
      </c>
      <c r="D3334" t="str">
        <v>no</v>
      </c>
      <c r="E3334" t="str">
        <v>round(AD139*(AC138+AC139)/2,0)</v>
      </c>
    </row>
    <row r="3335">
      <c r="A3335">
        <v>1966</v>
      </c>
      <c r="B3335" t="str">
        <v>of_church_on_mission</v>
      </c>
      <c r="C3335" t="str">
        <v>% of Church on Mission</v>
      </c>
      <c r="D3335" t="str">
        <v>yes</v>
      </c>
      <c r="E3335" t="str">
        <v>Full-time missionaries / official membership</v>
      </c>
    </row>
    <row r="3336">
      <c r="A3336">
        <v>1966</v>
      </c>
      <c r="B3336" t="str">
        <v>conv_missionary</v>
      </c>
      <c r="C3336" t="str">
        <v>% ∆ Conv / Missionary</v>
      </c>
      <c r="D3336" t="str">
        <v>yes</v>
      </c>
      <c r="E3336" t="str">
        <v>(Conv / Missionary - prior-year Conv / Missionary) / prior-year Conv / Missionary</v>
      </c>
    </row>
    <row r="3337">
      <c r="A3337">
        <v>1966</v>
      </c>
      <c r="B3337" t="str">
        <v>conv_missionary_ai</v>
      </c>
      <c r="C3337" t="str">
        <v>Conv / Missionary</v>
      </c>
      <c r="D3337" t="str">
        <v>yes</v>
      </c>
      <c r="E3337" t="str">
        <v>Converts / full-time missionaries</v>
      </c>
    </row>
    <row r="3338">
      <c r="A3338">
        <v>1966</v>
      </c>
      <c r="B3338" t="str">
        <v>net_membership_growth_missionary</v>
      </c>
      <c r="C3338" t="str">
        <v>Net Membership Growth / Missionary</v>
      </c>
      <c r="D3338" t="str">
        <v>yes</v>
      </c>
      <c r="E3338" t="str">
        <v>Official net growth / full-time missionaries</v>
      </c>
    </row>
    <row r="3339">
      <c r="A3339">
        <v>1966</v>
      </c>
      <c r="B3339" t="str">
        <v>gross_membership_increase_missionary</v>
      </c>
      <c r="C3339" t="str">
        <v>Gross Membership Increase / Missionary</v>
      </c>
      <c r="D3339" t="str">
        <v>yes</v>
      </c>
      <c r="E3339" t="str">
        <v>Membership increase / full-time missionaries</v>
      </c>
    </row>
    <row r="3340">
      <c r="A3340">
        <v>1966</v>
      </c>
      <c r="B3340" t="str">
        <v>stakes</v>
      </c>
      <c r="C3340" t="str">
        <v>% ∆ Stakes</v>
      </c>
      <c r="D3340" t="str">
        <v>yes</v>
      </c>
      <c r="E3340" t="str">
        <v>(Stakes - prior-year stakes) / prior-year stakes</v>
      </c>
    </row>
    <row r="3341">
      <c r="A3341">
        <v>1966</v>
      </c>
      <c r="B3341" t="str">
        <v>wards_branches</v>
      </c>
      <c r="C3341" t="str">
        <v>% ∆ Wards + Branches</v>
      </c>
      <c r="D3341" t="str">
        <v>yes</v>
      </c>
      <c r="E3341" t="str">
        <v>(Wards and branches - prior-year wards and branches) / prior-year wards and branches</v>
      </c>
    </row>
    <row r="3342">
      <c r="A3342">
        <v>1966</v>
      </c>
      <c r="B3342" t="str">
        <v>ward_branch_stake</v>
      </c>
      <c r="C3342" t="str">
        <v>Ward &amp; Branch / Stake</v>
      </c>
      <c r="D3342" t="str">
        <v>yes</v>
      </c>
      <c r="E3342" t="str">
        <v>Wards and branches / stakes</v>
      </c>
    </row>
    <row r="3343">
      <c r="A3343">
        <v>1966</v>
      </c>
      <c r="B3343" t="str">
        <v>wards_branches_stake_lost_since_1973</v>
      </c>
      <c r="C3343" t="str">
        <v>Wards + Branches / Stake lost since 1973</v>
      </c>
      <c r="D3343" t="str">
        <v>no</v>
      </c>
      <c r="E3343" t="str">
        <v>(1973 wards and branches / stakes) - (current wards and branches / stakes)</v>
      </c>
    </row>
    <row r="3344">
      <c r="A3344">
        <v>1966</v>
      </c>
      <c r="B3344" t="str">
        <v>members_ward_branch</v>
      </c>
      <c r="C3344" t="str">
        <v>Members / Ward &amp; Branch</v>
      </c>
      <c r="D3344" t="str">
        <v>yes</v>
      </c>
      <c r="E3344" t="str">
        <v>Official membership / wards and branches</v>
      </c>
    </row>
    <row r="3345">
      <c r="A3345">
        <v>1966</v>
      </c>
      <c r="B3345" t="str">
        <v>ward_branch_rolls_since_1980</v>
      </c>
      <c r="C3345" t="str">
        <v>Ward &amp; Branch Rolls ∆ since 1980</v>
      </c>
      <c r="D3345" t="str">
        <v>no</v>
      </c>
      <c r="E3345" t="str">
        <v>(Current members per ward and branch) - (1980 members per ward and branch)</v>
      </c>
    </row>
    <row r="3346">
      <c r="A3346">
        <v>1967</v>
      </c>
      <c r="B3346" t="str">
        <v>official_net_growth</v>
      </c>
      <c r="C3346" t="str">
        <v>Official Net Growth</v>
      </c>
      <c r="D3346" t="str">
        <v>yes</v>
      </c>
      <c r="E3346" t="str">
        <v>Official membership - prior-year official membership</v>
      </c>
    </row>
    <row r="3347">
      <c r="A3347">
        <v>1967</v>
      </c>
      <c r="B3347" t="str">
        <v>official_growth_rate</v>
      </c>
      <c r="C3347" t="str">
        <v>Official Growth Rate</v>
      </c>
      <c r="D3347" t="str">
        <v>yes</v>
      </c>
      <c r="E3347" t="str">
        <v>Official net growth / prior-year official membership</v>
      </c>
    </row>
    <row r="3348">
      <c r="A3348">
        <v>1967</v>
      </c>
      <c r="B3348" t="str">
        <v>yoy_net_growth</v>
      </c>
      <c r="C3348" t="str">
        <v>YoY % ∆ Net Growth</v>
      </c>
      <c r="D3348" t="str">
        <v>yes</v>
      </c>
      <c r="E3348" t="str">
        <v>(Official net growth - prior-year net growth) / prior-year net growth</v>
      </c>
    </row>
    <row r="3349">
      <c r="A3349">
        <v>1967</v>
      </c>
      <c r="B3349" t="str">
        <v>cor_baptisms</v>
      </c>
      <c r="C3349" t="str">
        <v>CoR Baptisms</v>
      </c>
      <c r="D3349" t="str">
        <v>yes</v>
      </c>
      <c r="E3349" t="str">
        <v>Children of record from 8 years prior * current CoR baptism rate</v>
      </c>
    </row>
    <row r="3350">
      <c r="A3350">
        <v>1967</v>
      </c>
      <c r="B3350" t="str">
        <v>yoy_cor</v>
      </c>
      <c r="C3350" t="str">
        <v>YoY % ∆ CoR</v>
      </c>
      <c r="D3350" t="str">
        <v>yes</v>
      </c>
      <c r="E3350" t="str">
        <v>(Children of record - prior-year children of record) / prior-year children of record</v>
      </c>
    </row>
    <row r="3351">
      <c r="A3351">
        <v>1967</v>
      </c>
      <c r="B3351" t="str">
        <v>cor_baptisms_as_of_net_growth</v>
      </c>
      <c r="C3351" t="str">
        <v>∆ CoR Baptisms as % of Net Growth</v>
      </c>
      <c r="D3351" t="str">
        <v>yes</v>
      </c>
      <c r="E3351" t="str">
        <v>Children-of-record baptisms / official net growth</v>
      </c>
    </row>
    <row r="3352">
      <c r="A3352">
        <v>1967</v>
      </c>
      <c r="B3352" t="str">
        <v>children_of_record_8_yrs_prior_baptized</v>
      </c>
      <c r="C3352" t="str">
        <v>% children of record, 8 yrs prior, baptized</v>
      </c>
      <c r="D3352" t="str">
        <v>yes</v>
      </c>
      <c r="E3352" t="str">
        <v>Prior-year CoR baptism rate - 0.0002</v>
      </c>
    </row>
    <row r="3353">
      <c r="A3353">
        <v>1967</v>
      </c>
      <c r="B3353" t="str">
        <v>percent_cor_from_8_years_prior_lost</v>
      </c>
      <c r="C3353" t="str">
        <v>Percent CoR from 8 years prior lost</v>
      </c>
      <c r="D3353" t="str">
        <v>yes</v>
      </c>
      <c r="E3353" t="str">
        <v>(CoR 8 years prior - CoR baptisms) / CoR 8 years prior</v>
      </c>
    </row>
    <row r="3354">
      <c r="A3354">
        <v>1967</v>
      </c>
      <c r="B3354" t="str">
        <v>yoy_converts</v>
      </c>
      <c r="C3354" t="str">
        <v>YoY % ∆ Converts</v>
      </c>
      <c r="D3354" t="str">
        <v>yes</v>
      </c>
      <c r="E3354" t="str">
        <v>(Converts - prior-year converts) / prior-year converts</v>
      </c>
    </row>
    <row r="3355">
      <c r="A3355">
        <v>1967</v>
      </c>
      <c r="B3355" t="str">
        <v>membership_increase</v>
      </c>
      <c r="C3355" t="str">
        <v>Membership Increase</v>
      </c>
      <c r="D3355" t="str">
        <v>yes</v>
      </c>
      <c r="E3355" t="str">
        <v>Converts + children-of-record baptisms</v>
      </c>
    </row>
    <row r="3356">
      <c r="A3356">
        <v>1967</v>
      </c>
      <c r="B3356" t="str">
        <v>attrition</v>
      </c>
      <c r="C3356" t="str">
        <v>% ∆ Attrition</v>
      </c>
      <c r="D3356" t="str">
        <v>no</v>
      </c>
      <c r="E3356" t="str">
        <v>(Current attrition - prior-year attrition) / prior-year attrition</v>
      </c>
    </row>
    <row r="3357">
      <c r="A3357">
        <v>1967</v>
      </c>
      <c r="B3357" t="str">
        <v>member_attrition_officially_accounted_for_death_resignation_unbaptized_8yo</v>
      </c>
      <c r="C3357" t="str">
        <v>Member Attrition Officially Accounted For (Death, Resignation, Unbaptized-8yo)</v>
      </c>
      <c r="D3357" t="str">
        <v>yes</v>
      </c>
      <c r="E3357" t="str">
        <v>Membership increase - official net growth</v>
      </c>
    </row>
    <row r="3358">
      <c r="A3358">
        <v>1967</v>
      </c>
      <c r="B3358" t="str">
        <v>missionaries</v>
      </c>
      <c r="C3358" t="str">
        <v>% ∆ Missionaries</v>
      </c>
      <c r="D3358" t="str">
        <v>yes</v>
      </c>
      <c r="E3358" t="str">
        <v>(Full-time missionaries - prior-year full-time missionaries) / prior-year full-time missionaries</v>
      </c>
    </row>
    <row r="3359">
      <c r="A3359">
        <v>1967</v>
      </c>
      <c r="B3359" t="str">
        <v>of_church_on_mission</v>
      </c>
      <c r="C3359" t="str">
        <v>% of Church on Mission</v>
      </c>
      <c r="D3359" t="str">
        <v>yes</v>
      </c>
      <c r="E3359" t="str">
        <v>Full-time missionaries / official membership</v>
      </c>
    </row>
    <row r="3360">
      <c r="A3360">
        <v>1967</v>
      </c>
      <c r="B3360" t="str">
        <v>conv_missionary</v>
      </c>
      <c r="C3360" t="str">
        <v>% ∆ Conv / Missionary</v>
      </c>
      <c r="D3360" t="str">
        <v>yes</v>
      </c>
      <c r="E3360" t="str">
        <v>(Conv / Missionary - prior-year Conv / Missionary) / prior-year Conv / Missionary</v>
      </c>
    </row>
    <row r="3361">
      <c r="A3361">
        <v>1967</v>
      </c>
      <c r="B3361" t="str">
        <v>conv_missionary_ai</v>
      </c>
      <c r="C3361" t="str">
        <v>Conv / Missionary</v>
      </c>
      <c r="D3361" t="str">
        <v>yes</v>
      </c>
      <c r="E3361" t="str">
        <v>Converts / full-time missionaries</v>
      </c>
    </row>
    <row r="3362">
      <c r="A3362">
        <v>1967</v>
      </c>
      <c r="B3362" t="str">
        <v>net_membership_growth_missionary</v>
      </c>
      <c r="C3362" t="str">
        <v>Net Membership Growth / Missionary</v>
      </c>
      <c r="D3362" t="str">
        <v>yes</v>
      </c>
      <c r="E3362" t="str">
        <v>Official net growth / full-time missionaries</v>
      </c>
    </row>
    <row r="3363">
      <c r="A3363">
        <v>1967</v>
      </c>
      <c r="B3363" t="str">
        <v>gross_membership_increase_missionary</v>
      </c>
      <c r="C3363" t="str">
        <v>Gross Membership Increase / Missionary</v>
      </c>
      <c r="D3363" t="str">
        <v>yes</v>
      </c>
      <c r="E3363" t="str">
        <v>Membership increase / full-time missionaries</v>
      </c>
    </row>
    <row r="3364">
      <c r="A3364">
        <v>1967</v>
      </c>
      <c r="B3364" t="str">
        <v>stakes</v>
      </c>
      <c r="C3364" t="str">
        <v>% ∆ Stakes</v>
      </c>
      <c r="D3364" t="str">
        <v>yes</v>
      </c>
      <c r="E3364" t="str">
        <v>(Stakes - prior-year stakes) / prior-year stakes</v>
      </c>
    </row>
    <row r="3365">
      <c r="A3365">
        <v>1967</v>
      </c>
      <c r="B3365" t="str">
        <v>wards_branches</v>
      </c>
      <c r="C3365" t="str">
        <v>% ∆ Wards + Branches</v>
      </c>
      <c r="D3365" t="str">
        <v>yes</v>
      </c>
      <c r="E3365" t="str">
        <v>(Wards and branches - prior-year wards and branches) / prior-year wards and branches</v>
      </c>
    </row>
    <row r="3366">
      <c r="A3366">
        <v>1967</v>
      </c>
      <c r="B3366" t="str">
        <v>ward_branch_stake</v>
      </c>
      <c r="C3366" t="str">
        <v>Ward &amp; Branch / Stake</v>
      </c>
      <c r="D3366" t="str">
        <v>yes</v>
      </c>
      <c r="E3366" t="str">
        <v>Wards and branches / stakes</v>
      </c>
    </row>
    <row r="3367">
      <c r="A3367">
        <v>1967</v>
      </c>
      <c r="B3367" t="str">
        <v>wards_branches_stake_lost_since_1973</v>
      </c>
      <c r="C3367" t="str">
        <v>Wards + Branches / Stake lost since 1973</v>
      </c>
      <c r="D3367" t="str">
        <v>no</v>
      </c>
      <c r="E3367" t="str">
        <v>(1973 wards and branches / stakes) - (current wards and branches / stakes)</v>
      </c>
    </row>
    <row r="3368">
      <c r="A3368">
        <v>1967</v>
      </c>
      <c r="B3368" t="str">
        <v>members_ward_branch</v>
      </c>
      <c r="C3368" t="str">
        <v>Members / Ward &amp; Branch</v>
      </c>
      <c r="D3368" t="str">
        <v>yes</v>
      </c>
      <c r="E3368" t="str">
        <v>Official membership / wards and branches</v>
      </c>
    </row>
    <row r="3369">
      <c r="A3369">
        <v>1967</v>
      </c>
      <c r="B3369" t="str">
        <v>ward_branch_rolls_since_1980</v>
      </c>
      <c r="C3369" t="str">
        <v>Ward &amp; Branch Rolls ∆ since 1980</v>
      </c>
      <c r="D3369" t="str">
        <v>no</v>
      </c>
      <c r="E3369" t="str">
        <v>(Current members per ward and branch) - (1980 members per ward and branch)</v>
      </c>
    </row>
    <row r="3370">
      <c r="A3370">
        <v>1968</v>
      </c>
      <c r="B3370" t="str">
        <v>official_net_growth</v>
      </c>
      <c r="C3370" t="str">
        <v>Official Net Growth</v>
      </c>
      <c r="D3370" t="str">
        <v>yes</v>
      </c>
      <c r="E3370" t="str">
        <v>Official membership - prior-year official membership</v>
      </c>
    </row>
    <row r="3371">
      <c r="A3371">
        <v>1968</v>
      </c>
      <c r="B3371" t="str">
        <v>official_growth_rate</v>
      </c>
      <c r="C3371" t="str">
        <v>Official Growth Rate</v>
      </c>
      <c r="D3371" t="str">
        <v>yes</v>
      </c>
      <c r="E3371" t="str">
        <v>Official net growth / prior-year official membership</v>
      </c>
    </row>
    <row r="3372">
      <c r="A3372">
        <v>1968</v>
      </c>
      <c r="B3372" t="str">
        <v>yoy_net_growth</v>
      </c>
      <c r="C3372" t="str">
        <v>YoY % ∆ Net Growth</v>
      </c>
      <c r="D3372" t="str">
        <v>yes</v>
      </c>
      <c r="E3372" t="str">
        <v>(Official net growth - prior-year net growth) / prior-year net growth</v>
      </c>
    </row>
    <row r="3373">
      <c r="A3373">
        <v>1968</v>
      </c>
      <c r="B3373" t="str">
        <v>cor_baptisms</v>
      </c>
      <c r="C3373" t="str">
        <v>CoR Baptisms</v>
      </c>
      <c r="D3373" t="str">
        <v>yes</v>
      </c>
      <c r="E3373" t="str">
        <v>Children of record from 8 years prior * current CoR baptism rate</v>
      </c>
    </row>
    <row r="3374">
      <c r="A3374">
        <v>1968</v>
      </c>
      <c r="B3374" t="str">
        <v>yoy_cor</v>
      </c>
      <c r="C3374" t="str">
        <v>YoY % ∆ CoR</v>
      </c>
      <c r="D3374" t="str">
        <v>yes</v>
      </c>
      <c r="E3374" t="str">
        <v>(Children of record - prior-year children of record) / prior-year children of record</v>
      </c>
    </row>
    <row r="3375">
      <c r="A3375">
        <v>1968</v>
      </c>
      <c r="B3375" t="str">
        <v>cor_baptisms_as_of_net_growth</v>
      </c>
      <c r="C3375" t="str">
        <v>∆ CoR Baptisms as % of Net Growth</v>
      </c>
      <c r="D3375" t="str">
        <v>yes</v>
      </c>
      <c r="E3375" t="str">
        <v>Children-of-record baptisms / official net growth</v>
      </c>
    </row>
    <row r="3376">
      <c r="A3376">
        <v>1968</v>
      </c>
      <c r="B3376" t="str">
        <v>children_of_record_8_yrs_prior_baptized</v>
      </c>
      <c r="C3376" t="str">
        <v>% children of record, 8 yrs prior, baptized</v>
      </c>
      <c r="D3376" t="str">
        <v>yes</v>
      </c>
      <c r="E3376" t="str">
        <v>Prior-year CoR baptism rate - 0.0002</v>
      </c>
    </row>
    <row r="3377">
      <c r="A3377">
        <v>1968</v>
      </c>
      <c r="B3377" t="str">
        <v>percent_cor_from_8_years_prior_lost</v>
      </c>
      <c r="C3377" t="str">
        <v>Percent CoR from 8 years prior lost</v>
      </c>
      <c r="D3377" t="str">
        <v>yes</v>
      </c>
      <c r="E3377" t="str">
        <v>(CoR 8 years prior - CoR baptisms) / CoR 8 years prior</v>
      </c>
    </row>
    <row r="3378">
      <c r="A3378">
        <v>1968</v>
      </c>
      <c r="B3378" t="str">
        <v>yoy_converts</v>
      </c>
      <c r="C3378" t="str">
        <v>YoY % ∆ Converts</v>
      </c>
      <c r="D3378" t="str">
        <v>yes</v>
      </c>
      <c r="E3378" t="str">
        <v>(Converts - prior-year converts) / prior-year converts</v>
      </c>
    </row>
    <row r="3379">
      <c r="A3379">
        <v>1968</v>
      </c>
      <c r="B3379" t="str">
        <v>membership_increase</v>
      </c>
      <c r="C3379" t="str">
        <v>Membership Increase</v>
      </c>
      <c r="D3379" t="str">
        <v>yes</v>
      </c>
      <c r="E3379" t="str">
        <v>Converts + children-of-record baptisms</v>
      </c>
    </row>
    <row r="3380">
      <c r="A3380">
        <v>1968</v>
      </c>
      <c r="B3380" t="str">
        <v>attrition</v>
      </c>
      <c r="C3380" t="str">
        <v>% ∆ Attrition</v>
      </c>
      <c r="D3380" t="str">
        <v>no</v>
      </c>
      <c r="E3380" t="str">
        <v>(Current attrition - prior-year attrition) / prior-year attrition</v>
      </c>
    </row>
    <row r="3381">
      <c r="A3381">
        <v>1968</v>
      </c>
      <c r="B3381" t="str">
        <v>member_attrition_officially_accounted_for_death_resignation_unbaptized_8yo</v>
      </c>
      <c r="C3381" t="str">
        <v>Member Attrition Officially Accounted For (Death, Resignation, Unbaptized-8yo)</v>
      </c>
      <c r="D3381" t="str">
        <v>yes</v>
      </c>
      <c r="E3381" t="str">
        <v>Membership increase - official net growth</v>
      </c>
    </row>
    <row r="3382">
      <c r="A3382">
        <v>1968</v>
      </c>
      <c r="B3382" t="str">
        <v>missionaries</v>
      </c>
      <c r="C3382" t="str">
        <v>% ∆ Missionaries</v>
      </c>
      <c r="D3382" t="str">
        <v>yes</v>
      </c>
      <c r="E3382" t="str">
        <v>(Full-time missionaries - prior-year full-time missionaries) / prior-year full-time missionaries</v>
      </c>
    </row>
    <row r="3383">
      <c r="A3383">
        <v>1968</v>
      </c>
      <c r="B3383" t="str">
        <v>of_church_on_mission</v>
      </c>
      <c r="C3383" t="str">
        <v>% of Church on Mission</v>
      </c>
      <c r="D3383" t="str">
        <v>yes</v>
      </c>
      <c r="E3383" t="str">
        <v>Full-time missionaries / official membership</v>
      </c>
    </row>
    <row r="3384">
      <c r="A3384">
        <v>1968</v>
      </c>
      <c r="B3384" t="str">
        <v>conv_missionary</v>
      </c>
      <c r="C3384" t="str">
        <v>% ∆ Conv / Missionary</v>
      </c>
      <c r="D3384" t="str">
        <v>yes</v>
      </c>
      <c r="E3384" t="str">
        <v>(Conv / Missionary - prior-year Conv / Missionary) / prior-year Conv / Missionary</v>
      </c>
    </row>
    <row r="3385">
      <c r="A3385">
        <v>1968</v>
      </c>
      <c r="B3385" t="str">
        <v>conv_missionary_ai</v>
      </c>
      <c r="C3385" t="str">
        <v>Conv / Missionary</v>
      </c>
      <c r="D3385" t="str">
        <v>yes</v>
      </c>
      <c r="E3385" t="str">
        <v>Converts / full-time missionaries</v>
      </c>
    </row>
    <row r="3386">
      <c r="A3386">
        <v>1968</v>
      </c>
      <c r="B3386" t="str">
        <v>net_membership_growth_missionary</v>
      </c>
      <c r="C3386" t="str">
        <v>Net Membership Growth / Missionary</v>
      </c>
      <c r="D3386" t="str">
        <v>yes</v>
      </c>
      <c r="E3386" t="str">
        <v>Official net growth / full-time missionaries</v>
      </c>
    </row>
    <row r="3387">
      <c r="A3387">
        <v>1968</v>
      </c>
      <c r="B3387" t="str">
        <v>gross_membership_increase_missionary</v>
      </c>
      <c r="C3387" t="str">
        <v>Gross Membership Increase / Missionary</v>
      </c>
      <c r="D3387" t="str">
        <v>yes</v>
      </c>
      <c r="E3387" t="str">
        <v>Membership increase / full-time missionaries</v>
      </c>
    </row>
    <row r="3388">
      <c r="A3388">
        <v>1968</v>
      </c>
      <c r="B3388" t="str">
        <v>stakes</v>
      </c>
      <c r="C3388" t="str">
        <v>% ∆ Stakes</v>
      </c>
      <c r="D3388" t="str">
        <v>yes</v>
      </c>
      <c r="E3388" t="str">
        <v>(Stakes - prior-year stakes) / prior-year stakes</v>
      </c>
    </row>
    <row r="3389">
      <c r="A3389">
        <v>1968</v>
      </c>
      <c r="B3389" t="str">
        <v>wards_branches</v>
      </c>
      <c r="C3389" t="str">
        <v>% ∆ Wards + Branches</v>
      </c>
      <c r="D3389" t="str">
        <v>yes</v>
      </c>
      <c r="E3389" t="str">
        <v>(Wards and branches - prior-year wards and branches) / prior-year wards and branches</v>
      </c>
    </row>
    <row r="3390">
      <c r="A3390">
        <v>1968</v>
      </c>
      <c r="B3390" t="str">
        <v>ward_branch_stake</v>
      </c>
      <c r="C3390" t="str">
        <v>Ward &amp; Branch / Stake</v>
      </c>
      <c r="D3390" t="str">
        <v>yes</v>
      </c>
      <c r="E3390" t="str">
        <v>Wards and branches / stakes</v>
      </c>
    </row>
    <row r="3391">
      <c r="A3391">
        <v>1968</v>
      </c>
      <c r="B3391" t="str">
        <v>wards_branches_stake_lost_since_1973</v>
      </c>
      <c r="C3391" t="str">
        <v>Wards + Branches / Stake lost since 1973</v>
      </c>
      <c r="D3391" t="str">
        <v>no</v>
      </c>
      <c r="E3391" t="str">
        <v>(1973 wards and branches / stakes) - (current wards and branches / stakes)</v>
      </c>
    </row>
    <row r="3392">
      <c r="A3392">
        <v>1968</v>
      </c>
      <c r="B3392" t="str">
        <v>members_ward_branch</v>
      </c>
      <c r="C3392" t="str">
        <v>Members / Ward &amp; Branch</v>
      </c>
      <c r="D3392" t="str">
        <v>yes</v>
      </c>
      <c r="E3392" t="str">
        <v>Official membership / wards and branches</v>
      </c>
    </row>
    <row r="3393">
      <c r="A3393">
        <v>1968</v>
      </c>
      <c r="B3393" t="str">
        <v>ward_branch_rolls_since_1980</v>
      </c>
      <c r="C3393" t="str">
        <v>Ward &amp; Branch Rolls ∆ since 1980</v>
      </c>
      <c r="D3393" t="str">
        <v>no</v>
      </c>
      <c r="E3393" t="str">
        <v>(Current members per ward and branch) - (1980 members per ward and branch)</v>
      </c>
    </row>
    <row r="3394">
      <c r="A3394">
        <v>1969</v>
      </c>
      <c r="B3394" t="str">
        <v>official_net_growth</v>
      </c>
      <c r="C3394" t="str">
        <v>Official Net Growth</v>
      </c>
      <c r="D3394" t="str">
        <v>yes</v>
      </c>
      <c r="E3394" t="str">
        <v>Official membership - prior-year official membership</v>
      </c>
    </row>
    <row r="3395">
      <c r="A3395">
        <v>1969</v>
      </c>
      <c r="B3395" t="str">
        <v>official_growth_rate</v>
      </c>
      <c r="C3395" t="str">
        <v>Official Growth Rate</v>
      </c>
      <c r="D3395" t="str">
        <v>yes</v>
      </c>
      <c r="E3395" t="str">
        <v>Official net growth / prior-year official membership</v>
      </c>
    </row>
    <row r="3396">
      <c r="A3396">
        <v>1969</v>
      </c>
      <c r="B3396" t="str">
        <v>yoy_net_growth</v>
      </c>
      <c r="C3396" t="str">
        <v>YoY % ∆ Net Growth</v>
      </c>
      <c r="D3396" t="str">
        <v>yes</v>
      </c>
      <c r="E3396" t="str">
        <v>(Official net growth - prior-year net growth) / prior-year net growth</v>
      </c>
    </row>
    <row r="3397">
      <c r="A3397">
        <v>1969</v>
      </c>
      <c r="B3397" t="str">
        <v>cor_baptisms</v>
      </c>
      <c r="C3397" t="str">
        <v>CoR Baptisms</v>
      </c>
      <c r="D3397" t="str">
        <v>yes</v>
      </c>
      <c r="E3397" t="str">
        <v>Children of record from 8 years prior * current CoR baptism rate</v>
      </c>
    </row>
    <row r="3398">
      <c r="A3398">
        <v>1969</v>
      </c>
      <c r="B3398" t="str">
        <v>yoy_cor</v>
      </c>
      <c r="C3398" t="str">
        <v>YoY % ∆ CoR</v>
      </c>
      <c r="D3398" t="str">
        <v>yes</v>
      </c>
      <c r="E3398" t="str">
        <v>(Children of record - prior-year children of record) / prior-year children of record</v>
      </c>
    </row>
    <row r="3399">
      <c r="A3399">
        <v>1969</v>
      </c>
      <c r="B3399" t="str">
        <v>cor_baptisms_as_of_net_growth</v>
      </c>
      <c r="C3399" t="str">
        <v>∆ CoR Baptisms as % of Net Growth</v>
      </c>
      <c r="D3399" t="str">
        <v>yes</v>
      </c>
      <c r="E3399" t="str">
        <v>Children-of-record baptisms / official net growth</v>
      </c>
    </row>
    <row r="3400">
      <c r="A3400">
        <v>1969</v>
      </c>
      <c r="B3400" t="str">
        <v>children_of_record_8_yrs_prior_baptized</v>
      </c>
      <c r="C3400" t="str">
        <v>% children of record, 8 yrs prior, baptized</v>
      </c>
      <c r="D3400" t="str">
        <v>yes</v>
      </c>
      <c r="E3400" t="str">
        <v>Prior-year CoR baptism rate - 0.0002</v>
      </c>
    </row>
    <row r="3401">
      <c r="A3401">
        <v>1969</v>
      </c>
      <c r="B3401" t="str">
        <v>percent_cor_from_8_years_prior_lost</v>
      </c>
      <c r="C3401" t="str">
        <v>Percent CoR from 8 years prior lost</v>
      </c>
      <c r="D3401" t="str">
        <v>yes</v>
      </c>
      <c r="E3401" t="str">
        <v>(CoR 8 years prior - CoR baptisms) / CoR 8 years prior</v>
      </c>
    </row>
    <row r="3402">
      <c r="A3402">
        <v>1969</v>
      </c>
      <c r="B3402" t="str">
        <v>yoy_converts</v>
      </c>
      <c r="C3402" t="str">
        <v>YoY % ∆ Converts</v>
      </c>
      <c r="D3402" t="str">
        <v>yes</v>
      </c>
      <c r="E3402" t="str">
        <v>(Converts - prior-year converts) / prior-year converts</v>
      </c>
    </row>
    <row r="3403">
      <c r="A3403">
        <v>1969</v>
      </c>
      <c r="B3403" t="str">
        <v>membership_increase</v>
      </c>
      <c r="C3403" t="str">
        <v>Membership Increase</v>
      </c>
      <c r="D3403" t="str">
        <v>yes</v>
      </c>
      <c r="E3403" t="str">
        <v>Converts + children-of-record baptisms</v>
      </c>
    </row>
    <row r="3404">
      <c r="A3404">
        <v>1969</v>
      </c>
      <c r="B3404" t="str">
        <v>attrition</v>
      </c>
      <c r="C3404" t="str">
        <v>% ∆ Attrition</v>
      </c>
      <c r="D3404" t="str">
        <v>no</v>
      </c>
      <c r="E3404" t="str">
        <v>(Current attrition - prior-year attrition) / prior-year attrition</v>
      </c>
    </row>
    <row r="3405">
      <c r="A3405">
        <v>1969</v>
      </c>
      <c r="B3405" t="str">
        <v>member_attrition_officially_accounted_for_death_resignation_unbaptized_8yo</v>
      </c>
      <c r="C3405" t="str">
        <v>Member Attrition Officially Accounted For (Death, Resignation, Unbaptized-8yo)</v>
      </c>
      <c r="D3405" t="str">
        <v>yes</v>
      </c>
      <c r="E3405" t="str">
        <v>Membership increase - official net growth</v>
      </c>
    </row>
    <row r="3406">
      <c r="A3406">
        <v>1969</v>
      </c>
      <c r="B3406" t="str">
        <v>missionaries</v>
      </c>
      <c r="C3406" t="str">
        <v>% ∆ Missionaries</v>
      </c>
      <c r="D3406" t="str">
        <v>yes</v>
      </c>
      <c r="E3406" t="str">
        <v>(Full-time missionaries - prior-year full-time missionaries) / prior-year full-time missionaries</v>
      </c>
    </row>
    <row r="3407">
      <c r="A3407">
        <v>1969</v>
      </c>
      <c r="B3407" t="str">
        <v>of_church_on_mission</v>
      </c>
      <c r="C3407" t="str">
        <v>% of Church on Mission</v>
      </c>
      <c r="D3407" t="str">
        <v>yes</v>
      </c>
      <c r="E3407" t="str">
        <v>Full-time missionaries / official membership</v>
      </c>
    </row>
    <row r="3408">
      <c r="A3408">
        <v>1969</v>
      </c>
      <c r="B3408" t="str">
        <v>conv_missionary</v>
      </c>
      <c r="C3408" t="str">
        <v>% ∆ Conv / Missionary</v>
      </c>
      <c r="D3408" t="str">
        <v>yes</v>
      </c>
      <c r="E3408" t="str">
        <v>(Conv / Missionary - prior-year Conv / Missionary) / prior-year Conv / Missionary</v>
      </c>
    </row>
    <row r="3409">
      <c r="A3409">
        <v>1969</v>
      </c>
      <c r="B3409" t="str">
        <v>conv_missionary_ai</v>
      </c>
      <c r="C3409" t="str">
        <v>Conv / Missionary</v>
      </c>
      <c r="D3409" t="str">
        <v>yes</v>
      </c>
      <c r="E3409" t="str">
        <v>Converts / full-time missionaries</v>
      </c>
    </row>
    <row r="3410">
      <c r="A3410">
        <v>1969</v>
      </c>
      <c r="B3410" t="str">
        <v>net_membership_growth_missionary</v>
      </c>
      <c r="C3410" t="str">
        <v>Net Membership Growth / Missionary</v>
      </c>
      <c r="D3410" t="str">
        <v>yes</v>
      </c>
      <c r="E3410" t="str">
        <v>Official net growth / full-time missionaries</v>
      </c>
    </row>
    <row r="3411">
      <c r="A3411">
        <v>1969</v>
      </c>
      <c r="B3411" t="str">
        <v>gross_membership_increase_missionary</v>
      </c>
      <c r="C3411" t="str">
        <v>Gross Membership Increase / Missionary</v>
      </c>
      <c r="D3411" t="str">
        <v>yes</v>
      </c>
      <c r="E3411" t="str">
        <v>Membership increase / full-time missionaries</v>
      </c>
    </row>
    <row r="3412">
      <c r="A3412">
        <v>1969</v>
      </c>
      <c r="B3412" t="str">
        <v>stakes</v>
      </c>
      <c r="C3412" t="str">
        <v>% ∆ Stakes</v>
      </c>
      <c r="D3412" t="str">
        <v>yes</v>
      </c>
      <c r="E3412" t="str">
        <v>(Stakes - prior-year stakes) / prior-year stakes</v>
      </c>
    </row>
    <row r="3413">
      <c r="A3413">
        <v>1969</v>
      </c>
      <c r="B3413" t="str">
        <v>wards_branches</v>
      </c>
      <c r="C3413" t="str">
        <v>% ∆ Wards + Branches</v>
      </c>
      <c r="D3413" t="str">
        <v>yes</v>
      </c>
      <c r="E3413" t="str">
        <v>(Wards and branches - prior-year wards and branches) / prior-year wards and branches</v>
      </c>
    </row>
    <row r="3414">
      <c r="A3414">
        <v>1969</v>
      </c>
      <c r="B3414" t="str">
        <v>ward_branch_stake</v>
      </c>
      <c r="C3414" t="str">
        <v>Ward &amp; Branch / Stake</v>
      </c>
      <c r="D3414" t="str">
        <v>yes</v>
      </c>
      <c r="E3414" t="str">
        <v>Wards and branches / stakes</v>
      </c>
    </row>
    <row r="3415">
      <c r="A3415">
        <v>1969</v>
      </c>
      <c r="B3415" t="str">
        <v>wards_branches_stake_lost_since_1973</v>
      </c>
      <c r="C3415" t="str">
        <v>Wards + Branches / Stake lost since 1973</v>
      </c>
      <c r="D3415" t="str">
        <v>no</v>
      </c>
      <c r="E3415" t="str">
        <v>(1973 wards and branches / stakes) - (current wards and branches / stakes)</v>
      </c>
    </row>
    <row r="3416">
      <c r="A3416">
        <v>1969</v>
      </c>
      <c r="B3416" t="str">
        <v>members_ward_branch</v>
      </c>
      <c r="C3416" t="str">
        <v>Members / Ward &amp; Branch</v>
      </c>
      <c r="D3416" t="str">
        <v>yes</v>
      </c>
      <c r="E3416" t="str">
        <v>Official membership / wards and branches</v>
      </c>
    </row>
    <row r="3417">
      <c r="A3417">
        <v>1969</v>
      </c>
      <c r="B3417" t="str">
        <v>ward_branch_rolls_since_1980</v>
      </c>
      <c r="C3417" t="str">
        <v>Ward &amp; Branch Rolls ∆ since 1980</v>
      </c>
      <c r="D3417" t="str">
        <v>no</v>
      </c>
      <c r="E3417" t="str">
        <v>(Current members per ward and branch) - (1980 members per ward and branch)</v>
      </c>
    </row>
    <row r="3418">
      <c r="A3418">
        <v>1970</v>
      </c>
      <c r="B3418" t="str">
        <v>official_net_growth</v>
      </c>
      <c r="C3418" t="str">
        <v>Official Net Growth</v>
      </c>
      <c r="D3418" t="str">
        <v>yes</v>
      </c>
      <c r="E3418" t="str">
        <v>Official membership - prior-year official membership</v>
      </c>
    </row>
    <row r="3419">
      <c r="A3419">
        <v>1970</v>
      </c>
      <c r="B3419" t="str">
        <v>official_growth_rate</v>
      </c>
      <c r="C3419" t="str">
        <v>Official Growth Rate</v>
      </c>
      <c r="D3419" t="str">
        <v>yes</v>
      </c>
      <c r="E3419" t="str">
        <v>Official net growth / prior-year official membership</v>
      </c>
    </row>
    <row r="3420">
      <c r="A3420">
        <v>1970</v>
      </c>
      <c r="B3420" t="str">
        <v>yoy_net_growth</v>
      </c>
      <c r="C3420" t="str">
        <v>YoY % ∆ Net Growth</v>
      </c>
      <c r="D3420" t="str">
        <v>yes</v>
      </c>
      <c r="E3420" t="str">
        <v>(Official net growth - prior-year net growth) / prior-year net growth</v>
      </c>
    </row>
    <row r="3421">
      <c r="A3421">
        <v>1970</v>
      </c>
      <c r="B3421" t="str">
        <v>cor_baptisms</v>
      </c>
      <c r="C3421" t="str">
        <v>CoR Baptisms</v>
      </c>
      <c r="D3421" t="str">
        <v>yes</v>
      </c>
      <c r="E3421" t="str">
        <v>Children of record from 8 years prior * current CoR baptism rate</v>
      </c>
    </row>
    <row r="3422">
      <c r="A3422">
        <v>1970</v>
      </c>
      <c r="B3422" t="str">
        <v>yoy_cor</v>
      </c>
      <c r="C3422" t="str">
        <v>YoY % ∆ CoR</v>
      </c>
      <c r="D3422" t="str">
        <v>yes</v>
      </c>
      <c r="E3422" t="str">
        <v>(Children of record - prior-year children of record) / prior-year children of record</v>
      </c>
    </row>
    <row r="3423">
      <c r="A3423">
        <v>1970</v>
      </c>
      <c r="B3423" t="str">
        <v>cor_baptisms_as_of_net_growth</v>
      </c>
      <c r="C3423" t="str">
        <v>∆ CoR Baptisms as % of Net Growth</v>
      </c>
      <c r="D3423" t="str">
        <v>yes</v>
      </c>
      <c r="E3423" t="str">
        <v>Children-of-record baptisms / official net growth</v>
      </c>
    </row>
    <row r="3424">
      <c r="A3424">
        <v>1970</v>
      </c>
      <c r="B3424" t="str">
        <v>children_of_record_8_yrs_prior_baptized</v>
      </c>
      <c r="C3424" t="str">
        <v>% children of record, 8 yrs prior, baptized</v>
      </c>
      <c r="D3424" t="str">
        <v>yes</v>
      </c>
      <c r="E3424" t="str">
        <v>Prior-year CoR baptism rate - 0.0002</v>
      </c>
    </row>
    <row r="3425">
      <c r="A3425">
        <v>1970</v>
      </c>
      <c r="B3425" t="str">
        <v>percent_cor_from_8_years_prior_lost</v>
      </c>
      <c r="C3425" t="str">
        <v>Percent CoR from 8 years prior lost</v>
      </c>
      <c r="D3425" t="str">
        <v>yes</v>
      </c>
      <c r="E3425" t="str">
        <v>(CoR 8 years prior - CoR baptisms) / CoR 8 years prior</v>
      </c>
    </row>
    <row r="3426">
      <c r="A3426">
        <v>1970</v>
      </c>
      <c r="B3426" t="str">
        <v>yoy_converts</v>
      </c>
      <c r="C3426" t="str">
        <v>YoY % ∆ Converts</v>
      </c>
      <c r="D3426" t="str">
        <v>yes</v>
      </c>
      <c r="E3426" t="str">
        <v>(Converts - prior-year converts) / prior-year converts</v>
      </c>
    </row>
    <row r="3427">
      <c r="A3427">
        <v>1970</v>
      </c>
      <c r="B3427" t="str">
        <v>membership_increase</v>
      </c>
      <c r="C3427" t="str">
        <v>Membership Increase</v>
      </c>
      <c r="D3427" t="str">
        <v>yes</v>
      </c>
      <c r="E3427" t="str">
        <v>Converts + children-of-record baptisms</v>
      </c>
    </row>
    <row r="3428">
      <c r="A3428">
        <v>1970</v>
      </c>
      <c r="B3428" t="str">
        <v>attrition</v>
      </c>
      <c r="C3428" t="str">
        <v>% ∆ Attrition</v>
      </c>
      <c r="D3428" t="str">
        <v>no</v>
      </c>
      <c r="E3428" t="str">
        <v>(Current attrition - prior-year attrition) / prior-year attrition</v>
      </c>
    </row>
    <row r="3429">
      <c r="A3429">
        <v>1970</v>
      </c>
      <c r="B3429" t="str">
        <v>member_attrition_officially_accounted_for_death_resignation_unbaptized_8yo</v>
      </c>
      <c r="C3429" t="str">
        <v>Member Attrition Officially Accounted For (Death, Resignation, Unbaptized-8yo)</v>
      </c>
      <c r="D3429" t="str">
        <v>yes</v>
      </c>
      <c r="E3429" t="str">
        <v>Membership increase - official net growth</v>
      </c>
    </row>
    <row r="3430">
      <c r="A3430">
        <v>1970</v>
      </c>
      <c r="B3430" t="str">
        <v>missionaries</v>
      </c>
      <c r="C3430" t="str">
        <v>% ∆ Missionaries</v>
      </c>
      <c r="D3430" t="str">
        <v>yes</v>
      </c>
      <c r="E3430" t="str">
        <v>(Full-time missionaries - prior-year full-time missionaries) / prior-year full-time missionaries</v>
      </c>
    </row>
    <row r="3431">
      <c r="A3431">
        <v>1970</v>
      </c>
      <c r="B3431" t="str">
        <v>of_church_on_mission</v>
      </c>
      <c r="C3431" t="str">
        <v>% of Church on Mission</v>
      </c>
      <c r="D3431" t="str">
        <v>yes</v>
      </c>
      <c r="E3431" t="str">
        <v>Full-time missionaries / official membership</v>
      </c>
    </row>
    <row r="3432">
      <c r="A3432">
        <v>1970</v>
      </c>
      <c r="B3432" t="str">
        <v>conv_missionary</v>
      </c>
      <c r="C3432" t="str">
        <v>% ∆ Conv / Missionary</v>
      </c>
      <c r="D3432" t="str">
        <v>yes</v>
      </c>
      <c r="E3432" t="str">
        <v>(Conv / Missionary - prior-year Conv / Missionary) / prior-year Conv / Missionary</v>
      </c>
    </row>
    <row r="3433">
      <c r="A3433">
        <v>1970</v>
      </c>
      <c r="B3433" t="str">
        <v>conv_missionary_ai</v>
      </c>
      <c r="C3433" t="str">
        <v>Conv / Missionary</v>
      </c>
      <c r="D3433" t="str">
        <v>yes</v>
      </c>
      <c r="E3433" t="str">
        <v>Converts / full-time missionaries</v>
      </c>
    </row>
    <row r="3434">
      <c r="A3434">
        <v>1970</v>
      </c>
      <c r="B3434" t="str">
        <v>net_membership_growth_missionary</v>
      </c>
      <c r="C3434" t="str">
        <v>Net Membership Growth / Missionary</v>
      </c>
      <c r="D3434" t="str">
        <v>yes</v>
      </c>
      <c r="E3434" t="str">
        <v>Official net growth / full-time missionaries</v>
      </c>
    </row>
    <row r="3435">
      <c r="A3435">
        <v>1970</v>
      </c>
      <c r="B3435" t="str">
        <v>gross_membership_increase_missionary</v>
      </c>
      <c r="C3435" t="str">
        <v>Gross Membership Increase / Missionary</v>
      </c>
      <c r="D3435" t="str">
        <v>yes</v>
      </c>
      <c r="E3435" t="str">
        <v>Membership increase / full-time missionaries</v>
      </c>
    </row>
    <row r="3436">
      <c r="A3436">
        <v>1970</v>
      </c>
      <c r="B3436" t="str">
        <v>stakes</v>
      </c>
      <c r="C3436" t="str">
        <v>% ∆ Stakes</v>
      </c>
      <c r="D3436" t="str">
        <v>yes</v>
      </c>
      <c r="E3436" t="str">
        <v>(Stakes - prior-year stakes) / prior-year stakes</v>
      </c>
    </row>
    <row r="3437">
      <c r="A3437">
        <v>1970</v>
      </c>
      <c r="B3437" t="str">
        <v>members_stake_district_bd</v>
      </c>
      <c r="C3437" t="str">
        <v>Members / Stake &amp; District</v>
      </c>
      <c r="D3437" t="str">
        <v>yes</v>
      </c>
      <c r="E3437" t="str">
        <v>D91/(AY91+AT91)</v>
      </c>
    </row>
    <row r="3438">
      <c r="A3438">
        <v>1970</v>
      </c>
      <c r="B3438" t="str">
        <v>wards_branches</v>
      </c>
      <c r="C3438" t="str">
        <v>% ∆ Wards + Branches</v>
      </c>
      <c r="D3438" t="str">
        <v>yes</v>
      </c>
      <c r="E3438" t="str">
        <v>(Wards and branches - prior-year wards and branches) / prior-year wards and branches</v>
      </c>
    </row>
    <row r="3439">
      <c r="A3439">
        <v>1970</v>
      </c>
      <c r="B3439" t="str">
        <v>ward_branch_stake</v>
      </c>
      <c r="C3439" t="str">
        <v>Ward &amp; Branch / Stake</v>
      </c>
      <c r="D3439" t="str">
        <v>yes</v>
      </c>
      <c r="E3439" t="str">
        <v>Wards and branches / stakes</v>
      </c>
    </row>
    <row r="3440">
      <c r="A3440">
        <v>1970</v>
      </c>
      <c r="B3440" t="str">
        <v>wards_branches_stake_lost_since_1973</v>
      </c>
      <c r="C3440" t="str">
        <v>Wards + Branches / Stake lost since 1973</v>
      </c>
      <c r="D3440" t="str">
        <v>no</v>
      </c>
      <c r="E3440" t="str">
        <v>(1973 wards and branches / stakes) - (current wards and branches / stakes)</v>
      </c>
    </row>
    <row r="3441">
      <c r="A3441">
        <v>1970</v>
      </c>
      <c r="B3441" t="str">
        <v>members_ward_branch</v>
      </c>
      <c r="C3441" t="str">
        <v>Members / Ward &amp; Branch</v>
      </c>
      <c r="D3441" t="str">
        <v>yes</v>
      </c>
      <c r="E3441" t="str">
        <v>Official membership / wards and branches</v>
      </c>
    </row>
    <row r="3442">
      <c r="A3442">
        <v>1970</v>
      </c>
      <c r="B3442" t="str">
        <v>ward_branch_rolls_since_1980</v>
      </c>
      <c r="C3442" t="str">
        <v>Ward &amp; Branch Rolls ∆ since 1980</v>
      </c>
      <c r="D3442" t="str">
        <v>no</v>
      </c>
      <c r="E3442" t="str">
        <v>(Current members per ward and branch) - (1980 members per ward and branch)</v>
      </c>
    </row>
    <row r="3443">
      <c r="A3443">
        <v>1971</v>
      </c>
      <c r="B3443" t="str">
        <v>official_net_growth</v>
      </c>
      <c r="C3443" t="str">
        <v>Official Net Growth</v>
      </c>
      <c r="D3443" t="str">
        <v>yes</v>
      </c>
      <c r="E3443" t="str">
        <v>Official membership - prior-year official membership</v>
      </c>
    </row>
    <row r="3444">
      <c r="A3444">
        <v>1971</v>
      </c>
      <c r="B3444" t="str">
        <v>official_growth_rate</v>
      </c>
      <c r="C3444" t="str">
        <v>Official Growth Rate</v>
      </c>
      <c r="D3444" t="str">
        <v>yes</v>
      </c>
      <c r="E3444" t="str">
        <v>Official net growth / prior-year official membership</v>
      </c>
    </row>
    <row r="3445">
      <c r="A3445">
        <v>1971</v>
      </c>
      <c r="B3445" t="str">
        <v>yoy_net_growth</v>
      </c>
      <c r="C3445" t="str">
        <v>YoY % ∆ Net Growth</v>
      </c>
      <c r="D3445" t="str">
        <v>yes</v>
      </c>
      <c r="E3445" t="str">
        <v>(Official net growth - prior-year net growth) / prior-year net growth</v>
      </c>
    </row>
    <row r="3446">
      <c r="A3446">
        <v>1971</v>
      </c>
      <c r="B3446" t="str">
        <v>cor_baptisms</v>
      </c>
      <c r="C3446" t="str">
        <v>CoR Baptisms</v>
      </c>
      <c r="D3446" t="str">
        <v>yes</v>
      </c>
      <c r="E3446" t="str">
        <v>Children of record from 8 years prior * current CoR baptism rate</v>
      </c>
    </row>
    <row r="3447">
      <c r="A3447">
        <v>1971</v>
      </c>
      <c r="B3447" t="str">
        <v>yoy_cor</v>
      </c>
      <c r="C3447" t="str">
        <v>YoY % ∆ CoR</v>
      </c>
      <c r="D3447" t="str">
        <v>yes</v>
      </c>
      <c r="E3447" t="str">
        <v>(Children of record - prior-year children of record) / prior-year children of record</v>
      </c>
    </row>
    <row r="3448">
      <c r="A3448">
        <v>1971</v>
      </c>
      <c r="B3448" t="str">
        <v>cor_baptisms_as_of_net_growth</v>
      </c>
      <c r="C3448" t="str">
        <v>∆ CoR Baptisms as % of Net Growth</v>
      </c>
      <c r="D3448" t="str">
        <v>yes</v>
      </c>
      <c r="E3448" t="str">
        <v>Children-of-record baptisms / official net growth</v>
      </c>
    </row>
    <row r="3449">
      <c r="A3449">
        <v>1971</v>
      </c>
      <c r="B3449" t="str">
        <v>children_of_record_8_yrs_prior_baptized</v>
      </c>
      <c r="C3449" t="str">
        <v>% children of record, 8 yrs prior, baptized</v>
      </c>
      <c r="D3449" t="str">
        <v>yes</v>
      </c>
      <c r="E3449" t="str">
        <v>Prior-year CoR baptism rate - 0.0002</v>
      </c>
    </row>
    <row r="3450">
      <c r="A3450">
        <v>1971</v>
      </c>
      <c r="B3450" t="str">
        <v>percent_cor_from_8_years_prior_lost</v>
      </c>
      <c r="C3450" t="str">
        <v>Percent CoR from 8 years prior lost</v>
      </c>
      <c r="D3450" t="str">
        <v>yes</v>
      </c>
      <c r="E3450" t="str">
        <v>(CoR 8 years prior - CoR baptisms) / CoR 8 years prior</v>
      </c>
    </row>
    <row r="3451">
      <c r="A3451">
        <v>1971</v>
      </c>
      <c r="B3451" t="str">
        <v>yoy_converts</v>
      </c>
      <c r="C3451" t="str">
        <v>YoY % ∆ Converts</v>
      </c>
      <c r="D3451" t="str">
        <v>yes</v>
      </c>
      <c r="E3451" t="str">
        <v>(Converts - prior-year converts) / prior-year converts</v>
      </c>
    </row>
    <row r="3452">
      <c r="A3452">
        <v>1971</v>
      </c>
      <c r="B3452" t="str">
        <v>membership_increase</v>
      </c>
      <c r="C3452" t="str">
        <v>Membership Increase</v>
      </c>
      <c r="D3452" t="str">
        <v>yes</v>
      </c>
      <c r="E3452" t="str">
        <v>Converts + children-of-record baptisms</v>
      </c>
    </row>
    <row r="3453">
      <c r="A3453">
        <v>1971</v>
      </c>
      <c r="B3453" t="str">
        <v>attrition</v>
      </c>
      <c r="C3453" t="str">
        <v>% ∆ Attrition</v>
      </c>
      <c r="D3453" t="str">
        <v>no</v>
      </c>
      <c r="E3453" t="str">
        <v>(Current attrition - prior-year attrition) / prior-year attrition</v>
      </c>
    </row>
    <row r="3454">
      <c r="A3454">
        <v>1971</v>
      </c>
      <c r="B3454" t="str">
        <v>member_attrition_officially_accounted_for_death_resignation_unbaptized_8yo</v>
      </c>
      <c r="C3454" t="str">
        <v>Member Attrition Officially Accounted For (Death, Resignation, Unbaptized-8yo)</v>
      </c>
      <c r="D3454" t="str">
        <v>yes</v>
      </c>
      <c r="E3454" t="str">
        <v>Membership increase - official net growth</v>
      </c>
    </row>
    <row r="3455">
      <c r="A3455">
        <v>1971</v>
      </c>
      <c r="B3455" t="str">
        <v>missionaries</v>
      </c>
      <c r="C3455" t="str">
        <v>% ∆ Missionaries</v>
      </c>
      <c r="D3455" t="str">
        <v>yes</v>
      </c>
      <c r="E3455" t="str">
        <v>(Full-time missionaries - prior-year full-time missionaries) / prior-year full-time missionaries</v>
      </c>
    </row>
    <row r="3456">
      <c r="A3456">
        <v>1971</v>
      </c>
      <c r="B3456" t="str">
        <v>of_church_on_mission</v>
      </c>
      <c r="C3456" t="str">
        <v>% of Church on Mission</v>
      </c>
      <c r="D3456" t="str">
        <v>yes</v>
      </c>
      <c r="E3456" t="str">
        <v>Full-time missionaries / official membership</v>
      </c>
    </row>
    <row r="3457">
      <c r="A3457">
        <v>1971</v>
      </c>
      <c r="B3457" t="str">
        <v>conv_missionary</v>
      </c>
      <c r="C3457" t="str">
        <v>% ∆ Conv / Missionary</v>
      </c>
      <c r="D3457" t="str">
        <v>yes</v>
      </c>
      <c r="E3457" t="str">
        <v>(Conv / Missionary - prior-year Conv / Missionary) / prior-year Conv / Missionary</v>
      </c>
    </row>
    <row r="3458">
      <c r="A3458">
        <v>1971</v>
      </c>
      <c r="B3458" t="str">
        <v>conv_missionary_ai</v>
      </c>
      <c r="C3458" t="str">
        <v>Conv / Missionary</v>
      </c>
      <c r="D3458" t="str">
        <v>yes</v>
      </c>
      <c r="E3458" t="str">
        <v>Converts / full-time missionaries</v>
      </c>
    </row>
    <row r="3459">
      <c r="A3459">
        <v>1971</v>
      </c>
      <c r="B3459" t="str">
        <v>net_membership_growth_missionary</v>
      </c>
      <c r="C3459" t="str">
        <v>Net Membership Growth / Missionary</v>
      </c>
      <c r="D3459" t="str">
        <v>yes</v>
      </c>
      <c r="E3459" t="str">
        <v>Official net growth / full-time missionaries</v>
      </c>
    </row>
    <row r="3460">
      <c r="A3460">
        <v>1971</v>
      </c>
      <c r="B3460" t="str">
        <v>gross_membership_increase_missionary</v>
      </c>
      <c r="C3460" t="str">
        <v>Gross Membership Increase / Missionary</v>
      </c>
      <c r="D3460" t="str">
        <v>yes</v>
      </c>
      <c r="E3460" t="str">
        <v>Membership increase / full-time missionaries</v>
      </c>
    </row>
    <row r="3461">
      <c r="A3461">
        <v>1971</v>
      </c>
      <c r="B3461" t="str">
        <v>stakes</v>
      </c>
      <c r="C3461" t="str">
        <v>% ∆ Stakes</v>
      </c>
      <c r="D3461" t="str">
        <v>yes</v>
      </c>
      <c r="E3461" t="str">
        <v>(Stakes - prior-year stakes) / prior-year stakes</v>
      </c>
    </row>
    <row r="3462">
      <c r="A3462">
        <v>1971</v>
      </c>
      <c r="B3462" t="str">
        <v>wards_branches</v>
      </c>
      <c r="C3462" t="str">
        <v>% ∆ Wards + Branches</v>
      </c>
      <c r="D3462" t="str">
        <v>yes</v>
      </c>
      <c r="E3462" t="str">
        <v>(Wards and branches - prior-year wards and branches) / prior-year wards and branches</v>
      </c>
    </row>
    <row r="3463">
      <c r="A3463">
        <v>1971</v>
      </c>
      <c r="B3463" t="str">
        <v>ward_branch_stake</v>
      </c>
      <c r="C3463" t="str">
        <v>Ward &amp; Branch / Stake</v>
      </c>
      <c r="D3463" t="str">
        <v>yes</v>
      </c>
      <c r="E3463" t="str">
        <v>Wards and branches / stakes</v>
      </c>
    </row>
    <row r="3464">
      <c r="A3464">
        <v>1971</v>
      </c>
      <c r="B3464" t="str">
        <v>wards_branches_stake_lost_since_1973</v>
      </c>
      <c r="C3464" t="str">
        <v>Wards + Branches / Stake lost since 1973</v>
      </c>
      <c r="D3464" t="str">
        <v>no</v>
      </c>
      <c r="E3464" t="str">
        <v>(1973 wards and branches / stakes) - (current wards and branches / stakes)</v>
      </c>
    </row>
    <row r="3465">
      <c r="A3465">
        <v>1971</v>
      </c>
      <c r="B3465" t="str">
        <v>members_ward_branch</v>
      </c>
      <c r="C3465" t="str">
        <v>Members / Ward &amp; Branch</v>
      </c>
      <c r="D3465" t="str">
        <v>yes</v>
      </c>
      <c r="E3465" t="str">
        <v>Official membership / wards and branches</v>
      </c>
    </row>
    <row r="3466">
      <c r="A3466">
        <v>1971</v>
      </c>
      <c r="B3466" t="str">
        <v>ward_branch_rolls_since_1980</v>
      </c>
      <c r="C3466" t="str">
        <v>Ward &amp; Branch Rolls ∆ since 1980</v>
      </c>
      <c r="D3466" t="str">
        <v>no</v>
      </c>
      <c r="E3466" t="str">
        <v>(Current members per ward and branch) - (1980 members per ward and branch)</v>
      </c>
    </row>
    <row r="3467">
      <c r="A3467">
        <v>1971</v>
      </c>
      <c r="B3467" t="str">
        <v>aronic_priesthood_holders</v>
      </c>
      <c r="C3467" t="str">
        <v>Aronic Priesthood Holders</v>
      </c>
      <c r="D3467" t="str">
        <v>no</v>
      </c>
      <c r="E3467" t="str">
        <v>sum(CH90:CL90)</v>
      </c>
    </row>
    <row r="3468">
      <c r="A3468">
        <v>1971</v>
      </c>
      <c r="B3468" t="str">
        <v>of_membership</v>
      </c>
      <c r="C3468" t="str">
        <v>% Of Membership</v>
      </c>
      <c r="D3468" t="str">
        <v>no</v>
      </c>
      <c r="E3468" t="str">
        <v>CE90/$D90</v>
      </c>
    </row>
    <row r="3469">
      <c r="A3469">
        <v>1971</v>
      </c>
      <c r="B3469" t="str">
        <v>total_priesthood_holders_reported</v>
      </c>
      <c r="C3469" t="str">
        <v>Total Priesthood Holders (reported)</v>
      </c>
      <c r="D3469" t="str">
        <v>no</v>
      </c>
      <c r="E3469" t="str">
        <v>CO89-23824</v>
      </c>
    </row>
    <row r="3470">
      <c r="A3470">
        <v>1971</v>
      </c>
      <c r="B3470" t="str">
        <v>supplemental_female_male_ratio</v>
      </c>
      <c r="C3470" t="str">
        <v>Female/Male Ratio</v>
      </c>
      <c r="D3470" t="str">
        <v>no</v>
      </c>
      <c r="E3470" t="str">
        <v>round($N$143+((A144-$A$143)*($N$153-$N$143)/($A$153-$A$143)),4)</v>
      </c>
    </row>
    <row r="3471">
      <c r="A3471">
        <v>1971</v>
      </c>
      <c r="B3471" t="str">
        <v>supplemental_activity_rate</v>
      </c>
      <c r="C3471" t="str">
        <v>Activity Rate</v>
      </c>
      <c r="D3471" t="str">
        <v>yes</v>
      </c>
      <c r="E3471" t="str">
        <v>AR144</v>
      </c>
    </row>
    <row r="3472">
      <c r="A3472">
        <v>1972</v>
      </c>
      <c r="B3472" t="str">
        <v>official_net_growth</v>
      </c>
      <c r="C3472" t="str">
        <v>Official Net Growth</v>
      </c>
      <c r="D3472" t="str">
        <v>yes</v>
      </c>
      <c r="E3472" t="str">
        <v>Official membership - prior-year official membership</v>
      </c>
    </row>
    <row r="3473">
      <c r="A3473">
        <v>1972</v>
      </c>
      <c r="B3473" t="str">
        <v>official_growth_rate</v>
      </c>
      <c r="C3473" t="str">
        <v>Official Growth Rate</v>
      </c>
      <c r="D3473" t="str">
        <v>yes</v>
      </c>
      <c r="E3473" t="str">
        <v>Official net growth / prior-year official membership</v>
      </c>
    </row>
    <row r="3474">
      <c r="A3474">
        <v>1972</v>
      </c>
      <c r="B3474" t="str">
        <v>yoy_net_growth</v>
      </c>
      <c r="C3474" t="str">
        <v>YoY % ∆ Net Growth</v>
      </c>
      <c r="D3474" t="str">
        <v>yes</v>
      </c>
      <c r="E3474" t="str">
        <v>(Official net growth - prior-year net growth) / prior-year net growth</v>
      </c>
    </row>
    <row r="3475">
      <c r="A3475">
        <v>1972</v>
      </c>
      <c r="B3475" t="str">
        <v>cor_baptisms</v>
      </c>
      <c r="C3475" t="str">
        <v>CoR Baptisms</v>
      </c>
      <c r="D3475" t="str">
        <v>yes</v>
      </c>
      <c r="E3475" t="str">
        <v>Children of record from 8 years prior * current CoR baptism rate</v>
      </c>
    </row>
    <row r="3476">
      <c r="A3476">
        <v>1972</v>
      </c>
      <c r="B3476" t="str">
        <v>yoy_cor</v>
      </c>
      <c r="C3476" t="str">
        <v>YoY % ∆ CoR</v>
      </c>
      <c r="D3476" t="str">
        <v>yes</v>
      </c>
      <c r="E3476" t="str">
        <v>(Children of record - prior-year children of record) / prior-year children of record</v>
      </c>
    </row>
    <row r="3477">
      <c r="A3477">
        <v>1972</v>
      </c>
      <c r="B3477" t="str">
        <v>cor_baptisms_as_of_net_growth</v>
      </c>
      <c r="C3477" t="str">
        <v>∆ CoR Baptisms as % of Net Growth</v>
      </c>
      <c r="D3477" t="str">
        <v>yes</v>
      </c>
      <c r="E3477" t="str">
        <v>Children-of-record baptisms / official net growth</v>
      </c>
    </row>
    <row r="3478">
      <c r="A3478">
        <v>1972</v>
      </c>
      <c r="B3478" t="str">
        <v>children_of_record_8_yrs_prior_baptized</v>
      </c>
      <c r="C3478" t="str">
        <v>% children of record, 8 yrs prior, baptized</v>
      </c>
      <c r="D3478" t="str">
        <v>yes</v>
      </c>
      <c r="E3478" t="str">
        <v>Prior-year CoR baptism rate - 0.0002</v>
      </c>
    </row>
    <row r="3479">
      <c r="A3479">
        <v>1972</v>
      </c>
      <c r="B3479" t="str">
        <v>percent_cor_from_8_years_prior_lost</v>
      </c>
      <c r="C3479" t="str">
        <v>Percent CoR from 8 years prior lost</v>
      </c>
      <c r="D3479" t="str">
        <v>yes</v>
      </c>
      <c r="E3479" t="str">
        <v>(CoR 8 years prior - CoR baptisms) / CoR 8 years prior</v>
      </c>
    </row>
    <row r="3480">
      <c r="A3480">
        <v>1972</v>
      </c>
      <c r="B3480" t="str">
        <v>yoy_converts</v>
      </c>
      <c r="C3480" t="str">
        <v>YoY % ∆ Converts</v>
      </c>
      <c r="D3480" t="str">
        <v>yes</v>
      </c>
      <c r="E3480" t="str">
        <v>(Converts - prior-year converts) / prior-year converts</v>
      </c>
    </row>
    <row r="3481">
      <c r="A3481">
        <v>1972</v>
      </c>
      <c r="B3481" t="str">
        <v>membership_increase</v>
      </c>
      <c r="C3481" t="str">
        <v>Membership Increase</v>
      </c>
      <c r="D3481" t="str">
        <v>yes</v>
      </c>
      <c r="E3481" t="str">
        <v>Converts + children-of-record baptisms</v>
      </c>
    </row>
    <row r="3482">
      <c r="A3482">
        <v>1972</v>
      </c>
      <c r="B3482" t="str">
        <v>attrition</v>
      </c>
      <c r="C3482" t="str">
        <v>% ∆ Attrition</v>
      </c>
      <c r="D3482" t="str">
        <v>no</v>
      </c>
      <c r="E3482" t="str">
        <v>(Current attrition - prior-year attrition) / prior-year attrition</v>
      </c>
    </row>
    <row r="3483">
      <c r="A3483">
        <v>1972</v>
      </c>
      <c r="B3483" t="str">
        <v>member_attrition_officially_accounted_for_death_resignation_unbaptized_8yo</v>
      </c>
      <c r="C3483" t="str">
        <v>Member Attrition Officially Accounted For (Death, Resignation, Unbaptized-8yo)</v>
      </c>
      <c r="D3483" t="str">
        <v>yes</v>
      </c>
      <c r="E3483" t="str">
        <v>Membership increase - official net growth</v>
      </c>
    </row>
    <row r="3484">
      <c r="A3484">
        <v>1972</v>
      </c>
      <c r="B3484" t="str">
        <v>missionaries</v>
      </c>
      <c r="C3484" t="str">
        <v>% ∆ Missionaries</v>
      </c>
      <c r="D3484" t="str">
        <v>yes</v>
      </c>
      <c r="E3484" t="str">
        <v>(Full-time missionaries - prior-year full-time missionaries) / prior-year full-time missionaries</v>
      </c>
    </row>
    <row r="3485">
      <c r="A3485">
        <v>1972</v>
      </c>
      <c r="B3485" t="str">
        <v>of_church_on_mission</v>
      </c>
      <c r="C3485" t="str">
        <v>% of Church on Mission</v>
      </c>
      <c r="D3485" t="str">
        <v>yes</v>
      </c>
      <c r="E3485" t="str">
        <v>Full-time missionaries / official membership</v>
      </c>
    </row>
    <row r="3486">
      <c r="A3486">
        <v>1972</v>
      </c>
      <c r="B3486" t="str">
        <v>conv_missionary</v>
      </c>
      <c r="C3486" t="str">
        <v>% ∆ Conv / Missionary</v>
      </c>
      <c r="D3486" t="str">
        <v>yes</v>
      </c>
      <c r="E3486" t="str">
        <v>(Conv / Missionary - prior-year Conv / Missionary) / prior-year Conv / Missionary</v>
      </c>
    </row>
    <row r="3487">
      <c r="A3487">
        <v>1972</v>
      </c>
      <c r="B3487" t="str">
        <v>conv_missionary_ai</v>
      </c>
      <c r="C3487" t="str">
        <v>Conv / Missionary</v>
      </c>
      <c r="D3487" t="str">
        <v>yes</v>
      </c>
      <c r="E3487" t="str">
        <v>Converts / full-time missionaries</v>
      </c>
    </row>
    <row r="3488">
      <c r="A3488">
        <v>1972</v>
      </c>
      <c r="B3488" t="str">
        <v>net_membership_growth_missionary</v>
      </c>
      <c r="C3488" t="str">
        <v>Net Membership Growth / Missionary</v>
      </c>
      <c r="D3488" t="str">
        <v>yes</v>
      </c>
      <c r="E3488" t="str">
        <v>Official net growth / full-time missionaries</v>
      </c>
    </row>
    <row r="3489">
      <c r="A3489">
        <v>1972</v>
      </c>
      <c r="B3489" t="str">
        <v>gross_membership_increase_missionary</v>
      </c>
      <c r="C3489" t="str">
        <v>Gross Membership Increase / Missionary</v>
      </c>
      <c r="D3489" t="str">
        <v>yes</v>
      </c>
      <c r="E3489" t="str">
        <v>Membership increase / full-time missionaries</v>
      </c>
    </row>
    <row r="3490">
      <c r="A3490">
        <v>1972</v>
      </c>
      <c r="B3490" t="str">
        <v>stakes</v>
      </c>
      <c r="C3490" t="str">
        <v>% ∆ Stakes</v>
      </c>
      <c r="D3490" t="str">
        <v>yes</v>
      </c>
      <c r="E3490" t="str">
        <v>(Stakes - prior-year stakes) / prior-year stakes</v>
      </c>
    </row>
    <row r="3491">
      <c r="A3491">
        <v>1972</v>
      </c>
      <c r="B3491" t="str">
        <v>wards_branches</v>
      </c>
      <c r="C3491" t="str">
        <v>% ∆ Wards + Branches</v>
      </c>
      <c r="D3491" t="str">
        <v>yes</v>
      </c>
      <c r="E3491" t="str">
        <v>(Wards and branches - prior-year wards and branches) / prior-year wards and branches</v>
      </c>
    </row>
    <row r="3492">
      <c r="A3492">
        <v>1972</v>
      </c>
      <c r="B3492" t="str">
        <v>ward_branch_stake</v>
      </c>
      <c r="C3492" t="str">
        <v>Ward &amp; Branch / Stake</v>
      </c>
      <c r="D3492" t="str">
        <v>yes</v>
      </c>
      <c r="E3492" t="str">
        <v>Wards and branches / stakes</v>
      </c>
    </row>
    <row r="3493">
      <c r="A3493">
        <v>1972</v>
      </c>
      <c r="B3493" t="str">
        <v>wards_branches_stake_lost_since_1973</v>
      </c>
      <c r="C3493" t="str">
        <v>Wards + Branches / Stake lost since 1973</v>
      </c>
      <c r="D3493" t="str">
        <v>no</v>
      </c>
      <c r="E3493" t="str">
        <v>(1973 wards and branches / stakes) - (current wards and branches / stakes)</v>
      </c>
    </row>
    <row r="3494">
      <c r="A3494">
        <v>1972</v>
      </c>
      <c r="B3494" t="str">
        <v>members_ward_branch</v>
      </c>
      <c r="C3494" t="str">
        <v>Members / Ward &amp; Branch</v>
      </c>
      <c r="D3494" t="str">
        <v>yes</v>
      </c>
      <c r="E3494" t="str">
        <v>Official membership / wards and branches</v>
      </c>
    </row>
    <row r="3495">
      <c r="A3495">
        <v>1972</v>
      </c>
      <c r="B3495" t="str">
        <v>ward_branch_rolls_since_1980</v>
      </c>
      <c r="C3495" t="str">
        <v>Ward &amp; Branch Rolls ∆ since 1980</v>
      </c>
      <c r="D3495" t="str">
        <v>no</v>
      </c>
      <c r="E3495" t="str">
        <v>(Current members per ward and branch) - (1980 members per ward and branch)</v>
      </c>
    </row>
    <row r="3496">
      <c r="A3496">
        <v>1972</v>
      </c>
      <c r="B3496" t="str">
        <v>of_membership</v>
      </c>
      <c r="C3496" t="str">
        <v>% Of Membership</v>
      </c>
      <c r="D3496" t="str">
        <v>no</v>
      </c>
      <c r="E3496" t="str">
        <v>BV89/$D89</v>
      </c>
    </row>
    <row r="3497">
      <c r="A3497">
        <v>1973</v>
      </c>
      <c r="B3497" t="str">
        <v>official_net_growth</v>
      </c>
      <c r="C3497" t="str">
        <v>Official Net Growth</v>
      </c>
      <c r="D3497" t="str">
        <v>yes</v>
      </c>
      <c r="E3497" t="str">
        <v>Official membership - prior-year official membership</v>
      </c>
    </row>
    <row r="3498">
      <c r="A3498">
        <v>1973</v>
      </c>
      <c r="B3498" t="str">
        <v>official_growth_rate</v>
      </c>
      <c r="C3498" t="str">
        <v>Official Growth Rate</v>
      </c>
      <c r="D3498" t="str">
        <v>yes</v>
      </c>
      <c r="E3498" t="str">
        <v>Official net growth / prior-year official membership</v>
      </c>
    </row>
    <row r="3499">
      <c r="A3499">
        <v>1973</v>
      </c>
      <c r="B3499" t="str">
        <v>yoy_net_growth</v>
      </c>
      <c r="C3499" t="str">
        <v>YoY % ∆ Net Growth</v>
      </c>
      <c r="D3499" t="str">
        <v>yes</v>
      </c>
      <c r="E3499" t="str">
        <v>(Official net growth - prior-year net growth) / prior-year net growth</v>
      </c>
    </row>
    <row r="3500">
      <c r="A3500">
        <v>1973</v>
      </c>
      <c r="B3500" t="str">
        <v>cor_baptisms</v>
      </c>
      <c r="C3500" t="str">
        <v>CoR Baptisms</v>
      </c>
      <c r="D3500" t="str">
        <v>yes</v>
      </c>
      <c r="E3500" t="str">
        <v>Children of record from 8 years prior * current CoR baptism rate</v>
      </c>
    </row>
    <row r="3501">
      <c r="A3501">
        <v>1973</v>
      </c>
      <c r="B3501" t="str">
        <v>yoy_cor</v>
      </c>
      <c r="C3501" t="str">
        <v>YoY % ∆ CoR</v>
      </c>
      <c r="D3501" t="str">
        <v>yes</v>
      </c>
      <c r="E3501" t="str">
        <v>(Children of record - prior-year children of record) / prior-year children of record</v>
      </c>
    </row>
    <row r="3502">
      <c r="A3502">
        <v>1973</v>
      </c>
      <c r="B3502" t="str">
        <v>cor_baptisms_as_of_net_growth</v>
      </c>
      <c r="C3502" t="str">
        <v>∆ CoR Baptisms as % of Net Growth</v>
      </c>
      <c r="D3502" t="str">
        <v>yes</v>
      </c>
      <c r="E3502" t="str">
        <v>Children-of-record baptisms / official net growth</v>
      </c>
    </row>
    <row r="3503">
      <c r="A3503">
        <v>1973</v>
      </c>
      <c r="B3503" t="str">
        <v>children_of_record_8_yrs_prior_baptized</v>
      </c>
      <c r="C3503" t="str">
        <v>% children of record, 8 yrs prior, baptized</v>
      </c>
      <c r="D3503" t="str">
        <v>yes</v>
      </c>
      <c r="E3503" t="str">
        <v>Prior-year CoR baptism rate - 0.0002</v>
      </c>
    </row>
    <row r="3504">
      <c r="A3504">
        <v>1973</v>
      </c>
      <c r="B3504" t="str">
        <v>percent_cor_from_8_years_prior_lost</v>
      </c>
      <c r="C3504" t="str">
        <v>Percent CoR from 8 years prior lost</v>
      </c>
      <c r="D3504" t="str">
        <v>yes</v>
      </c>
      <c r="E3504" t="str">
        <v>(CoR 8 years prior - CoR baptisms) / CoR 8 years prior</v>
      </c>
    </row>
    <row r="3505">
      <c r="A3505">
        <v>1973</v>
      </c>
      <c r="B3505" t="str">
        <v>yoy_converts</v>
      </c>
      <c r="C3505" t="str">
        <v>YoY % ∆ Converts</v>
      </c>
      <c r="D3505" t="str">
        <v>yes</v>
      </c>
      <c r="E3505" t="str">
        <v>(Converts - prior-year converts) / prior-year converts</v>
      </c>
    </row>
    <row r="3506">
      <c r="A3506">
        <v>1973</v>
      </c>
      <c r="B3506" t="str">
        <v>membership_increase</v>
      </c>
      <c r="C3506" t="str">
        <v>Membership Increase</v>
      </c>
      <c r="D3506" t="str">
        <v>yes</v>
      </c>
      <c r="E3506" t="str">
        <v>Converts + children-of-record baptisms</v>
      </c>
    </row>
    <row r="3507">
      <c r="A3507">
        <v>1973</v>
      </c>
      <c r="B3507" t="str">
        <v>attrition</v>
      </c>
      <c r="C3507" t="str">
        <v>% ∆ Attrition</v>
      </c>
      <c r="D3507" t="str">
        <v>no</v>
      </c>
      <c r="E3507" t="str">
        <v>(Current attrition - prior-year attrition) / prior-year attrition</v>
      </c>
    </row>
    <row r="3508">
      <c r="A3508">
        <v>1973</v>
      </c>
      <c r="B3508" t="str">
        <v>member_attrition_officially_accounted_for_death_resignation_unbaptized_8yo</v>
      </c>
      <c r="C3508" t="str">
        <v>Member Attrition Officially Accounted For (Death, Resignation, Unbaptized-8yo)</v>
      </c>
      <c r="D3508" t="str">
        <v>yes</v>
      </c>
      <c r="E3508" t="str">
        <v>Membership increase - official net growth</v>
      </c>
    </row>
    <row r="3509">
      <c r="A3509">
        <v>1973</v>
      </c>
      <c r="B3509" t="str">
        <v>missionaries</v>
      </c>
      <c r="C3509" t="str">
        <v>% ∆ Missionaries</v>
      </c>
      <c r="D3509" t="str">
        <v>yes</v>
      </c>
      <c r="E3509" t="str">
        <v>(Full-time missionaries - prior-year full-time missionaries) / prior-year full-time missionaries</v>
      </c>
    </row>
    <row r="3510">
      <c r="A3510">
        <v>1973</v>
      </c>
      <c r="B3510" t="str">
        <v>of_church_on_mission</v>
      </c>
      <c r="C3510" t="str">
        <v>% of Church on Mission</v>
      </c>
      <c r="D3510" t="str">
        <v>yes</v>
      </c>
      <c r="E3510" t="str">
        <v>Full-time missionaries / official membership</v>
      </c>
    </row>
    <row r="3511">
      <c r="A3511">
        <v>1973</v>
      </c>
      <c r="B3511" t="str">
        <v>conv_missionary</v>
      </c>
      <c r="C3511" t="str">
        <v>% ∆ Conv / Missionary</v>
      </c>
      <c r="D3511" t="str">
        <v>yes</v>
      </c>
      <c r="E3511" t="str">
        <v>(Conv / Missionary - prior-year Conv / Missionary) / prior-year Conv / Missionary</v>
      </c>
    </row>
    <row r="3512">
      <c r="A3512">
        <v>1973</v>
      </c>
      <c r="B3512" t="str">
        <v>conv_missionary_ai</v>
      </c>
      <c r="C3512" t="str">
        <v>Conv / Missionary</v>
      </c>
      <c r="D3512" t="str">
        <v>yes</v>
      </c>
      <c r="E3512" t="str">
        <v>Converts / full-time missionaries</v>
      </c>
    </row>
    <row r="3513">
      <c r="A3513">
        <v>1973</v>
      </c>
      <c r="B3513" t="str">
        <v>net_membership_growth_missionary</v>
      </c>
      <c r="C3513" t="str">
        <v>Net Membership Growth / Missionary</v>
      </c>
      <c r="D3513" t="str">
        <v>yes</v>
      </c>
      <c r="E3513" t="str">
        <v>Official net growth / full-time missionaries</v>
      </c>
    </row>
    <row r="3514">
      <c r="A3514">
        <v>1973</v>
      </c>
      <c r="B3514" t="str">
        <v>gross_membership_increase_missionary</v>
      </c>
      <c r="C3514" t="str">
        <v>Gross Membership Increase / Missionary</v>
      </c>
      <c r="D3514" t="str">
        <v>yes</v>
      </c>
      <c r="E3514" t="str">
        <v>Membership increase / full-time missionaries</v>
      </c>
    </row>
    <row r="3515">
      <c r="A3515">
        <v>1973</v>
      </c>
      <c r="B3515" t="str">
        <v>stakes</v>
      </c>
      <c r="C3515" t="str">
        <v>% ∆ Stakes</v>
      </c>
      <c r="D3515" t="str">
        <v>yes</v>
      </c>
      <c r="E3515" t="str">
        <v>(Stakes - prior-year stakes) / prior-year stakes</v>
      </c>
    </row>
    <row r="3516">
      <c r="A3516">
        <v>1973</v>
      </c>
      <c r="B3516" t="str">
        <v>members_stake_district</v>
      </c>
      <c r="C3516" t="str">
        <v>% ∆ Members / Stake &amp; District</v>
      </c>
      <c r="D3516" t="str">
        <v>yes</v>
      </c>
      <c r="E3516" t="str">
        <v>Year-over-year change in members per stake or district</v>
      </c>
    </row>
    <row r="3517">
      <c r="A3517">
        <v>1973</v>
      </c>
      <c r="B3517" t="str">
        <v>members_stake_district_bd</v>
      </c>
      <c r="C3517" t="str">
        <v>Members / Stake &amp; District</v>
      </c>
      <c r="D3517" t="str">
        <v>yes</v>
      </c>
      <c r="E3517" t="str">
        <v>Official membership / (stakes + districts)</v>
      </c>
    </row>
    <row r="3518">
      <c r="A3518">
        <v>1973</v>
      </c>
      <c r="B3518" t="str">
        <v>wards_branches</v>
      </c>
      <c r="C3518" t="str">
        <v>% ∆ Wards + Branches</v>
      </c>
      <c r="D3518" t="str">
        <v>yes</v>
      </c>
      <c r="E3518" t="str">
        <v>(Wards and branches - prior-year wards and branches) / prior-year wards and branches</v>
      </c>
    </row>
    <row r="3519">
      <c r="A3519">
        <v>1973</v>
      </c>
      <c r="B3519" t="str">
        <v>ward_branch_stake</v>
      </c>
      <c r="C3519" t="str">
        <v>Ward &amp; Branch / Stake</v>
      </c>
      <c r="D3519" t="str">
        <v>yes</v>
      </c>
      <c r="E3519" t="str">
        <v>Wards and branches / stakes</v>
      </c>
    </row>
    <row r="3520">
      <c r="A3520">
        <v>1973</v>
      </c>
      <c r="B3520" t="str">
        <v>wards_branches_stake_lost_since_1973</v>
      </c>
      <c r="C3520" t="str">
        <v>Wards + Branches / Stake lost since 1973</v>
      </c>
      <c r="D3520" t="str">
        <v>no</v>
      </c>
      <c r="E3520" t="str">
        <v>(1973 wards and branches / stakes) - (current wards and branches / stakes)</v>
      </c>
    </row>
    <row r="3521">
      <c r="A3521">
        <v>1973</v>
      </c>
      <c r="B3521" t="str">
        <v>members_ward_branch</v>
      </c>
      <c r="C3521" t="str">
        <v>Members / Ward &amp; Branch</v>
      </c>
      <c r="D3521" t="str">
        <v>yes</v>
      </c>
      <c r="E3521" t="str">
        <v>Official membership / wards and branches</v>
      </c>
    </row>
    <row r="3522">
      <c r="A3522">
        <v>1973</v>
      </c>
      <c r="B3522" t="str">
        <v>ward_branch_rolls_since_1980</v>
      </c>
      <c r="C3522" t="str">
        <v>Ward &amp; Branch Rolls ∆ since 1980</v>
      </c>
      <c r="D3522" t="str">
        <v>no</v>
      </c>
      <c r="E3522" t="str">
        <v>(Current members per ward and branch) - (1980 members per ward and branch)</v>
      </c>
    </row>
    <row r="3523">
      <c r="A3523">
        <v>1973</v>
      </c>
      <c r="B3523" t="str">
        <v>total_priesthood_holders_actual</v>
      </c>
      <c r="C3523" t="str">
        <v>Total Priesthood Holders (actual)</v>
      </c>
      <c r="D3523" t="str">
        <v>no</v>
      </c>
      <c r="E3523" t="str">
        <v>BV88+CE88</v>
      </c>
    </row>
    <row r="3524">
      <c r="A3524">
        <v>1974</v>
      </c>
      <c r="B3524" t="str">
        <v>official_net_growth</v>
      </c>
      <c r="C3524" t="str">
        <v>Official Net Growth</v>
      </c>
      <c r="D3524" t="str">
        <v>yes</v>
      </c>
      <c r="E3524" t="str">
        <v>Official membership - prior-year official membership</v>
      </c>
    </row>
    <row r="3525">
      <c r="A3525">
        <v>1974</v>
      </c>
      <c r="B3525" t="str">
        <v>official_growth_rate</v>
      </c>
      <c r="C3525" t="str">
        <v>Official Growth Rate</v>
      </c>
      <c r="D3525" t="str">
        <v>yes</v>
      </c>
      <c r="E3525" t="str">
        <v>Official net growth / prior-year official membership</v>
      </c>
    </row>
    <row r="3526">
      <c r="A3526">
        <v>1974</v>
      </c>
      <c r="B3526" t="str">
        <v>yoy_net_growth</v>
      </c>
      <c r="C3526" t="str">
        <v>YoY % ∆ Net Growth</v>
      </c>
      <c r="D3526" t="str">
        <v>yes</v>
      </c>
      <c r="E3526" t="str">
        <v>(Official net growth - prior-year net growth) / prior-year net growth</v>
      </c>
    </row>
    <row r="3527">
      <c r="A3527">
        <v>1974</v>
      </c>
      <c r="B3527" t="str">
        <v>cor_baptisms</v>
      </c>
      <c r="C3527" t="str">
        <v>CoR Baptisms</v>
      </c>
      <c r="D3527" t="str">
        <v>yes</v>
      </c>
      <c r="E3527" t="str">
        <v>Children of record from 8 years prior * current CoR baptism rate</v>
      </c>
    </row>
    <row r="3528">
      <c r="A3528">
        <v>1974</v>
      </c>
      <c r="B3528" t="str">
        <v>yoy_cor</v>
      </c>
      <c r="C3528" t="str">
        <v>YoY % ∆ CoR</v>
      </c>
      <c r="D3528" t="str">
        <v>yes</v>
      </c>
      <c r="E3528" t="str">
        <v>(Children of record - prior-year children of record) / prior-year children of record</v>
      </c>
    </row>
    <row r="3529">
      <c r="A3529">
        <v>1974</v>
      </c>
      <c r="B3529" t="str">
        <v>cor_baptisms_as_of_net_growth</v>
      </c>
      <c r="C3529" t="str">
        <v>∆ CoR Baptisms as % of Net Growth</v>
      </c>
      <c r="D3529" t="str">
        <v>yes</v>
      </c>
      <c r="E3529" t="str">
        <v>Children-of-record baptisms / official net growth</v>
      </c>
    </row>
    <row r="3530">
      <c r="A3530">
        <v>1974</v>
      </c>
      <c r="B3530" t="str">
        <v>children_of_record_8_yrs_prior_baptized</v>
      </c>
      <c r="C3530" t="str">
        <v>% children of record, 8 yrs prior, baptized</v>
      </c>
      <c r="D3530" t="str">
        <v>yes</v>
      </c>
      <c r="E3530" t="str">
        <v>Prior-year CoR baptism rate - 0.0002</v>
      </c>
    </row>
    <row r="3531">
      <c r="A3531">
        <v>1974</v>
      </c>
      <c r="B3531" t="str">
        <v>percent_cor_from_8_years_prior_lost</v>
      </c>
      <c r="C3531" t="str">
        <v>Percent CoR from 8 years prior lost</v>
      </c>
      <c r="D3531" t="str">
        <v>yes</v>
      </c>
      <c r="E3531" t="str">
        <v>(CoR 8 years prior - CoR baptisms) / CoR 8 years prior</v>
      </c>
    </row>
    <row r="3532">
      <c r="A3532">
        <v>1974</v>
      </c>
      <c r="B3532" t="str">
        <v>yoy_converts</v>
      </c>
      <c r="C3532" t="str">
        <v>YoY % ∆ Converts</v>
      </c>
      <c r="D3532" t="str">
        <v>yes</v>
      </c>
      <c r="E3532" t="str">
        <v>(Converts - prior-year converts) / prior-year converts</v>
      </c>
    </row>
    <row r="3533">
      <c r="A3533">
        <v>1974</v>
      </c>
      <c r="B3533" t="str">
        <v>membership_increase</v>
      </c>
      <c r="C3533" t="str">
        <v>Membership Increase</v>
      </c>
      <c r="D3533" t="str">
        <v>yes</v>
      </c>
      <c r="E3533" t="str">
        <v>Converts + children-of-record baptisms</v>
      </c>
    </row>
    <row r="3534">
      <c r="A3534">
        <v>1974</v>
      </c>
      <c r="B3534" t="str">
        <v>attrition</v>
      </c>
      <c r="C3534" t="str">
        <v>% ∆ Attrition</v>
      </c>
      <c r="D3534" t="str">
        <v>no</v>
      </c>
      <c r="E3534" t="str">
        <v>(Current attrition - prior-year attrition) / prior-year attrition</v>
      </c>
    </row>
    <row r="3535">
      <c r="A3535">
        <v>1974</v>
      </c>
      <c r="B3535" t="str">
        <v>member_attrition_officially_accounted_for_death_resignation_unbaptized_8yo</v>
      </c>
      <c r="C3535" t="str">
        <v>Member Attrition Officially Accounted For (Death, Resignation, Unbaptized-8yo)</v>
      </c>
      <c r="D3535" t="str">
        <v>yes</v>
      </c>
      <c r="E3535" t="str">
        <v>Membership increase - official net growth</v>
      </c>
    </row>
    <row r="3536">
      <c r="A3536">
        <v>1974</v>
      </c>
      <c r="B3536" t="str">
        <v>missionaries</v>
      </c>
      <c r="C3536" t="str">
        <v>% ∆ Missionaries</v>
      </c>
      <c r="D3536" t="str">
        <v>yes</v>
      </c>
      <c r="E3536" t="str">
        <v>(Full-time missionaries - prior-year full-time missionaries) / prior-year full-time missionaries</v>
      </c>
    </row>
    <row r="3537">
      <c r="A3537">
        <v>1974</v>
      </c>
      <c r="B3537" t="str">
        <v>of_church_on_mission</v>
      </c>
      <c r="C3537" t="str">
        <v>% of Church on Mission</v>
      </c>
      <c r="D3537" t="str">
        <v>yes</v>
      </c>
      <c r="E3537" t="str">
        <v>Full-time missionaries / official membership</v>
      </c>
    </row>
    <row r="3538">
      <c r="A3538">
        <v>1974</v>
      </c>
      <c r="B3538" t="str">
        <v>conv_missionary</v>
      </c>
      <c r="C3538" t="str">
        <v>% ∆ Conv / Missionary</v>
      </c>
      <c r="D3538" t="str">
        <v>yes</v>
      </c>
      <c r="E3538" t="str">
        <v>(Conv / Missionary - prior-year Conv / Missionary) / prior-year Conv / Missionary</v>
      </c>
    </row>
    <row r="3539">
      <c r="A3539">
        <v>1974</v>
      </c>
      <c r="B3539" t="str">
        <v>conv_missionary_ai</v>
      </c>
      <c r="C3539" t="str">
        <v>Conv / Missionary</v>
      </c>
      <c r="D3539" t="str">
        <v>yes</v>
      </c>
      <c r="E3539" t="str">
        <v>Converts / full-time missionaries</v>
      </c>
    </row>
    <row r="3540">
      <c r="A3540">
        <v>1974</v>
      </c>
      <c r="B3540" t="str">
        <v>net_membership_growth_missionary</v>
      </c>
      <c r="C3540" t="str">
        <v>Net Membership Growth / Missionary</v>
      </c>
      <c r="D3540" t="str">
        <v>yes</v>
      </c>
      <c r="E3540" t="str">
        <v>Official net growth / full-time missionaries</v>
      </c>
    </row>
    <row r="3541">
      <c r="A3541">
        <v>1974</v>
      </c>
      <c r="B3541" t="str">
        <v>gross_membership_increase_missionary</v>
      </c>
      <c r="C3541" t="str">
        <v>Gross Membership Increase / Missionary</v>
      </c>
      <c r="D3541" t="str">
        <v>yes</v>
      </c>
      <c r="E3541" t="str">
        <v>Membership increase / full-time missionaries</v>
      </c>
    </row>
    <row r="3542">
      <c r="A3542">
        <v>1974</v>
      </c>
      <c r="B3542" t="str">
        <v>stakes</v>
      </c>
      <c r="C3542" t="str">
        <v>% ∆ Stakes</v>
      </c>
      <c r="D3542" t="str">
        <v>yes</v>
      </c>
      <c r="E3542" t="str">
        <v>(Stakes - prior-year stakes) / prior-year stakes</v>
      </c>
    </row>
    <row r="3543">
      <c r="A3543">
        <v>1974</v>
      </c>
      <c r="B3543" t="str">
        <v>districts_branches_prior_to_1980</v>
      </c>
      <c r="C3543" t="str">
        <v>% ∆ Districts (Branches prior to 1980)</v>
      </c>
      <c r="D3543" t="str">
        <v>yes</v>
      </c>
      <c r="E3543" t="str">
        <v>(Districts - prior-year districts) / prior-year districts</v>
      </c>
    </row>
    <row r="3544">
      <c r="A3544">
        <v>1974</v>
      </c>
      <c r="B3544" t="str">
        <v>members_stake_district</v>
      </c>
      <c r="C3544" t="str">
        <v>% ∆ Members / Stake &amp; District</v>
      </c>
      <c r="D3544" t="str">
        <v>yes</v>
      </c>
      <c r="E3544" t="str">
        <v>Year-over-year change in members per stake or district</v>
      </c>
    </row>
    <row r="3545">
      <c r="A3545">
        <v>1974</v>
      </c>
      <c r="B3545" t="str">
        <v>members_stake_district_bd</v>
      </c>
      <c r="C3545" t="str">
        <v>Members / Stake &amp; District</v>
      </c>
      <c r="D3545" t="str">
        <v>yes</v>
      </c>
      <c r="E3545" t="str">
        <v>Official membership / (stakes + districts)</v>
      </c>
    </row>
    <row r="3546">
      <c r="A3546">
        <v>1974</v>
      </c>
      <c r="B3546" t="str">
        <v>wards_branches</v>
      </c>
      <c r="C3546" t="str">
        <v>% ∆ Wards + Branches</v>
      </c>
      <c r="D3546" t="str">
        <v>yes</v>
      </c>
      <c r="E3546" t="str">
        <v>(Wards and branches - prior-year wards and branches) / prior-year wards and branches</v>
      </c>
    </row>
    <row r="3547">
      <c r="A3547">
        <v>1974</v>
      </c>
      <c r="B3547" t="str">
        <v>ward_branch_stake</v>
      </c>
      <c r="C3547" t="str">
        <v>Ward &amp; Branch / Stake</v>
      </c>
      <c r="D3547" t="str">
        <v>yes</v>
      </c>
      <c r="E3547" t="str">
        <v>Wards and branches / stakes</v>
      </c>
    </row>
    <row r="3548">
      <c r="A3548">
        <v>1974</v>
      </c>
      <c r="B3548" t="str">
        <v>wards_branches_stake_lost_since_1973</v>
      </c>
      <c r="C3548" t="str">
        <v>Wards + Branches / Stake lost since 1973</v>
      </c>
      <c r="D3548" t="str">
        <v>no</v>
      </c>
      <c r="E3548" t="str">
        <v>(1973 wards and branches / stakes) - (current wards and branches / stakes)</v>
      </c>
    </row>
    <row r="3549">
      <c r="A3549">
        <v>1974</v>
      </c>
      <c r="B3549" t="str">
        <v>members_ward_branch</v>
      </c>
      <c r="C3549" t="str">
        <v>Members / Ward &amp; Branch</v>
      </c>
      <c r="D3549" t="str">
        <v>yes</v>
      </c>
      <c r="E3549" t="str">
        <v>Official membership / wards and branches</v>
      </c>
    </row>
    <row r="3550">
      <c r="A3550">
        <v>1974</v>
      </c>
      <c r="B3550" t="str">
        <v>ward_branch_rolls_since_1980</v>
      </c>
      <c r="C3550" t="str">
        <v>Ward &amp; Branch Rolls ∆ since 1980</v>
      </c>
      <c r="D3550" t="str">
        <v>no</v>
      </c>
      <c r="E3550" t="str">
        <v>(Current members per ward and branch) - (1980 members per ward and branch)</v>
      </c>
    </row>
    <row r="3551">
      <c r="A3551">
        <v>1975</v>
      </c>
      <c r="B3551" t="str">
        <v>official_net_growth</v>
      </c>
      <c r="C3551" t="str">
        <v>Official Net Growth</v>
      </c>
      <c r="D3551" t="str">
        <v>yes</v>
      </c>
      <c r="E3551" t="str">
        <v>Official membership - prior-year official membership</v>
      </c>
    </row>
    <row r="3552">
      <c r="A3552">
        <v>1975</v>
      </c>
      <c r="B3552" t="str">
        <v>official_growth_rate</v>
      </c>
      <c r="C3552" t="str">
        <v>Official Growth Rate</v>
      </c>
      <c r="D3552" t="str">
        <v>yes</v>
      </c>
      <c r="E3552" t="str">
        <v>Official net growth / prior-year official membership</v>
      </c>
    </row>
    <row r="3553">
      <c r="A3553">
        <v>1975</v>
      </c>
      <c r="B3553" t="str">
        <v>yoy_net_growth</v>
      </c>
      <c r="C3553" t="str">
        <v>YoY % ∆ Net Growth</v>
      </c>
      <c r="D3553" t="str">
        <v>yes</v>
      </c>
      <c r="E3553" t="str">
        <v>(Official net growth - prior-year net growth) / prior-year net growth</v>
      </c>
    </row>
    <row r="3554">
      <c r="A3554">
        <v>1975</v>
      </c>
      <c r="B3554" t="str">
        <v>cor_baptisms</v>
      </c>
      <c r="C3554" t="str">
        <v>CoR Baptisms</v>
      </c>
      <c r="D3554" t="str">
        <v>yes</v>
      </c>
      <c r="E3554" t="str">
        <v>Children of record from 8 years prior * current CoR baptism rate</v>
      </c>
    </row>
    <row r="3555">
      <c r="A3555">
        <v>1975</v>
      </c>
      <c r="B3555" t="str">
        <v>yoy_cor</v>
      </c>
      <c r="C3555" t="str">
        <v>YoY % ∆ CoR</v>
      </c>
      <c r="D3555" t="str">
        <v>yes</v>
      </c>
      <c r="E3555" t="str">
        <v>(Children of record - prior-year children of record) / prior-year children of record</v>
      </c>
    </row>
    <row r="3556">
      <c r="A3556">
        <v>1975</v>
      </c>
      <c r="B3556" t="str">
        <v>cor_baptisms_as_of_net_growth</v>
      </c>
      <c r="C3556" t="str">
        <v>∆ CoR Baptisms as % of Net Growth</v>
      </c>
      <c r="D3556" t="str">
        <v>yes</v>
      </c>
      <c r="E3556" t="str">
        <v>Children-of-record baptisms / official net growth</v>
      </c>
    </row>
    <row r="3557">
      <c r="A3557">
        <v>1975</v>
      </c>
      <c r="B3557" t="str">
        <v>children_of_record_8_yrs_prior_baptized</v>
      </c>
      <c r="C3557" t="str">
        <v>% children of record, 8 yrs prior, baptized</v>
      </c>
      <c r="D3557" t="str">
        <v>yes</v>
      </c>
      <c r="E3557" t="str">
        <v>Prior-year CoR baptism rate - 0.0002</v>
      </c>
    </row>
    <row r="3558">
      <c r="A3558">
        <v>1975</v>
      </c>
      <c r="B3558" t="str">
        <v>percent_cor_from_8_years_prior_lost</v>
      </c>
      <c r="C3558" t="str">
        <v>Percent CoR from 8 years prior lost</v>
      </c>
      <c r="D3558" t="str">
        <v>yes</v>
      </c>
      <c r="E3558" t="str">
        <v>(CoR 8 years prior - CoR baptisms) / CoR 8 years prior</v>
      </c>
    </row>
    <row r="3559">
      <c r="A3559">
        <v>1975</v>
      </c>
      <c r="B3559" t="str">
        <v>yoy_converts</v>
      </c>
      <c r="C3559" t="str">
        <v>YoY % ∆ Converts</v>
      </c>
      <c r="D3559" t="str">
        <v>yes</v>
      </c>
      <c r="E3559" t="str">
        <v>(Converts - prior-year converts) / prior-year converts</v>
      </c>
    </row>
    <row r="3560">
      <c r="A3560">
        <v>1975</v>
      </c>
      <c r="B3560" t="str">
        <v>membership_increase</v>
      </c>
      <c r="C3560" t="str">
        <v>Membership Increase</v>
      </c>
      <c r="D3560" t="str">
        <v>yes</v>
      </c>
      <c r="E3560" t="str">
        <v>Converts + children-of-record baptisms</v>
      </c>
    </row>
    <row r="3561">
      <c r="A3561">
        <v>1975</v>
      </c>
      <c r="B3561" t="str">
        <v>attrition</v>
      </c>
      <c r="C3561" t="str">
        <v>% ∆ Attrition</v>
      </c>
      <c r="D3561" t="str">
        <v>no</v>
      </c>
      <c r="E3561" t="str">
        <v>(Current attrition - prior-year attrition) / prior-year attrition</v>
      </c>
    </row>
    <row r="3562">
      <c r="A3562">
        <v>1975</v>
      </c>
      <c r="B3562" t="str">
        <v>member_attrition_officially_accounted_for_death_resignation_unbaptized_8yo</v>
      </c>
      <c r="C3562" t="str">
        <v>Member Attrition Officially Accounted For (Death, Resignation, Unbaptized-8yo)</v>
      </c>
      <c r="D3562" t="str">
        <v>yes</v>
      </c>
      <c r="E3562" t="str">
        <v>Membership increase - official net growth</v>
      </c>
    </row>
    <row r="3563">
      <c r="A3563">
        <v>1975</v>
      </c>
      <c r="B3563" t="str">
        <v>missionaries</v>
      </c>
      <c r="C3563" t="str">
        <v>% ∆ Missionaries</v>
      </c>
      <c r="D3563" t="str">
        <v>yes</v>
      </c>
      <c r="E3563" t="str">
        <v>(Full-time missionaries - prior-year full-time missionaries) / prior-year full-time missionaries</v>
      </c>
    </row>
    <row r="3564">
      <c r="A3564">
        <v>1975</v>
      </c>
      <c r="B3564" t="str">
        <v>of_church_on_mission</v>
      </c>
      <c r="C3564" t="str">
        <v>% of Church on Mission</v>
      </c>
      <c r="D3564" t="str">
        <v>yes</v>
      </c>
      <c r="E3564" t="str">
        <v>Full-time missionaries / official membership</v>
      </c>
    </row>
    <row r="3565">
      <c r="A3565">
        <v>1975</v>
      </c>
      <c r="B3565" t="str">
        <v>conv_missionary</v>
      </c>
      <c r="C3565" t="str">
        <v>% ∆ Conv / Missionary</v>
      </c>
      <c r="D3565" t="str">
        <v>yes</v>
      </c>
      <c r="E3565" t="str">
        <v>(Conv / Missionary - prior-year Conv / Missionary) / prior-year Conv / Missionary</v>
      </c>
    </row>
    <row r="3566">
      <c r="A3566">
        <v>1975</v>
      </c>
      <c r="B3566" t="str">
        <v>conv_missionary_ai</v>
      </c>
      <c r="C3566" t="str">
        <v>Conv / Missionary</v>
      </c>
      <c r="D3566" t="str">
        <v>yes</v>
      </c>
      <c r="E3566" t="str">
        <v>Converts / full-time missionaries</v>
      </c>
    </row>
    <row r="3567">
      <c r="A3567">
        <v>1975</v>
      </c>
      <c r="B3567" t="str">
        <v>net_membership_growth_missionary</v>
      </c>
      <c r="C3567" t="str">
        <v>Net Membership Growth / Missionary</v>
      </c>
      <c r="D3567" t="str">
        <v>yes</v>
      </c>
      <c r="E3567" t="str">
        <v>Official net growth / full-time missionaries</v>
      </c>
    </row>
    <row r="3568">
      <c r="A3568">
        <v>1975</v>
      </c>
      <c r="B3568" t="str">
        <v>gross_membership_increase_missionary</v>
      </c>
      <c r="C3568" t="str">
        <v>Gross Membership Increase / Missionary</v>
      </c>
      <c r="D3568" t="str">
        <v>yes</v>
      </c>
      <c r="E3568" t="str">
        <v>Membership increase / full-time missionaries</v>
      </c>
    </row>
    <row r="3569">
      <c r="A3569">
        <v>1975</v>
      </c>
      <c r="B3569" t="str">
        <v>stakes</v>
      </c>
      <c r="C3569" t="str">
        <v>% ∆ Stakes</v>
      </c>
      <c r="D3569" t="str">
        <v>yes</v>
      </c>
      <c r="E3569" t="str">
        <v>(Stakes - prior-year stakes) / prior-year stakes</v>
      </c>
    </row>
    <row r="3570">
      <c r="A3570">
        <v>1975</v>
      </c>
      <c r="B3570" t="str">
        <v>districts_branches_prior_to_1980</v>
      </c>
      <c r="C3570" t="str">
        <v>% ∆ Districts (Branches prior to 1980)</v>
      </c>
      <c r="D3570" t="str">
        <v>yes</v>
      </c>
      <c r="E3570" t="str">
        <v>(Districts - prior-year districts) / prior-year districts</v>
      </c>
    </row>
    <row r="3571">
      <c r="A3571">
        <v>1975</v>
      </c>
      <c r="B3571" t="str">
        <v>members_stake_district</v>
      </c>
      <c r="C3571" t="str">
        <v>% ∆ Members / Stake &amp; District</v>
      </c>
      <c r="D3571" t="str">
        <v>yes</v>
      </c>
      <c r="E3571" t="str">
        <v>Year-over-year change in members per stake or district</v>
      </c>
    </row>
    <row r="3572">
      <c r="A3572">
        <v>1975</v>
      </c>
      <c r="B3572" t="str">
        <v>members_stake_district_bd</v>
      </c>
      <c r="C3572" t="str">
        <v>Members / Stake &amp; District</v>
      </c>
      <c r="D3572" t="str">
        <v>yes</v>
      </c>
      <c r="E3572" t="str">
        <v>Official membership / (stakes + districts)</v>
      </c>
    </row>
    <row r="3573">
      <c r="A3573">
        <v>1975</v>
      </c>
      <c r="B3573" t="str">
        <v>wards_branches</v>
      </c>
      <c r="C3573" t="str">
        <v>% ∆ Wards + Branches</v>
      </c>
      <c r="D3573" t="str">
        <v>yes</v>
      </c>
      <c r="E3573" t="str">
        <v>(Wards and branches - prior-year wards and branches) / prior-year wards and branches</v>
      </c>
    </row>
    <row r="3574">
      <c r="A3574">
        <v>1975</v>
      </c>
      <c r="B3574" t="str">
        <v>ward_branch_stake</v>
      </c>
      <c r="C3574" t="str">
        <v>Ward &amp; Branch / Stake</v>
      </c>
      <c r="D3574" t="str">
        <v>yes</v>
      </c>
      <c r="E3574" t="str">
        <v>Wards and branches / stakes</v>
      </c>
    </row>
    <row r="3575">
      <c r="A3575">
        <v>1975</v>
      </c>
      <c r="B3575" t="str">
        <v>wards_branches_stake_lost_since_1973</v>
      </c>
      <c r="C3575" t="str">
        <v>Wards + Branches / Stake lost since 1973</v>
      </c>
      <c r="D3575" t="str">
        <v>no</v>
      </c>
      <c r="E3575" t="str">
        <v>(1973 wards and branches / stakes) - (current wards and branches / stakes)</v>
      </c>
    </row>
    <row r="3576">
      <c r="A3576">
        <v>1975</v>
      </c>
      <c r="B3576" t="str">
        <v>members_ward_branch</v>
      </c>
      <c r="C3576" t="str">
        <v>Members / Ward &amp; Branch</v>
      </c>
      <c r="D3576" t="str">
        <v>yes</v>
      </c>
      <c r="E3576" t="str">
        <v>Official membership / wards and branches</v>
      </c>
    </row>
    <row r="3577">
      <c r="A3577">
        <v>1975</v>
      </c>
      <c r="B3577" t="str">
        <v>ward_branch_rolls_since_1980</v>
      </c>
      <c r="C3577" t="str">
        <v>Ward &amp; Branch Rolls ∆ since 1980</v>
      </c>
      <c r="D3577" t="str">
        <v>no</v>
      </c>
      <c r="E3577" t="str">
        <v>(Current members per ward and branch) - (1980 members per ward and branch)</v>
      </c>
    </row>
    <row r="3578">
      <c r="A3578">
        <v>1975</v>
      </c>
      <c r="B3578" t="str">
        <v>supplemental_new_senior_missionaries</v>
      </c>
      <c r="C3578" t="str">
        <v>New Senior Missionaries</v>
      </c>
      <c r="D3578" t="str">
        <v>no</v>
      </c>
      <c r="E3578" t="str">
        <v>AH148-(AE147*0.25)</v>
      </c>
    </row>
    <row r="3579">
      <c r="A3579">
        <v>1975</v>
      </c>
      <c r="B3579" t="str">
        <v>supplemental_new_male_missionaries</v>
      </c>
      <c r="C3579" t="str">
        <v>New Male Missionaries</v>
      </c>
      <c r="D3579" t="str">
        <v>no</v>
      </c>
      <c r="E3579" t="str">
        <v>round((AC148-AE148)*0.805,0)</v>
      </c>
    </row>
    <row r="3580">
      <c r="A3580">
        <v>1975</v>
      </c>
      <c r="B3580" t="str">
        <v>supplemental_new_female_missionaries</v>
      </c>
      <c r="C3580" t="str">
        <v>New Female Missionaries</v>
      </c>
      <c r="D3580" t="str">
        <v>no</v>
      </c>
      <c r="E3580" t="str">
        <v>AC148-AF148-AE148</v>
      </c>
    </row>
    <row r="3581">
      <c r="A3581">
        <v>1975</v>
      </c>
      <c r="B3581" t="str">
        <v>supplemental_total_male_missionaries</v>
      </c>
      <c r="C3581" t="str">
        <v>Total Male Missionaries</v>
      </c>
      <c r="D3581" t="str">
        <v>no</v>
      </c>
      <c r="E3581" t="str">
        <v>round((AF148+AF147)*(AB148-AH148)/(AF148+AF147+AG148+(AG147/2)),0)</v>
      </c>
    </row>
    <row r="3582">
      <c r="A3582">
        <v>1975</v>
      </c>
      <c r="B3582" t="str">
        <v>supplemental_total_female_missionaries</v>
      </c>
      <c r="C3582" t="str">
        <v>Total Female Missionaries</v>
      </c>
      <c r="D3582" t="str">
        <v>no</v>
      </c>
      <c r="E3582" t="str">
        <v>AB148-AH148-AI148</v>
      </c>
    </row>
    <row r="3583">
      <c r="A3583">
        <v>1976</v>
      </c>
      <c r="B3583" t="str">
        <v>official_net_growth</v>
      </c>
      <c r="C3583" t="str">
        <v>Official Net Growth</v>
      </c>
      <c r="D3583" t="str">
        <v>yes</v>
      </c>
      <c r="E3583" t="str">
        <v>Official membership - prior-year official membership</v>
      </c>
    </row>
    <row r="3584">
      <c r="A3584">
        <v>1976</v>
      </c>
      <c r="B3584" t="str">
        <v>official_growth_rate</v>
      </c>
      <c r="C3584" t="str">
        <v>Official Growth Rate</v>
      </c>
      <c r="D3584" t="str">
        <v>yes</v>
      </c>
      <c r="E3584" t="str">
        <v>Official net growth / prior-year official membership</v>
      </c>
    </row>
    <row r="3585">
      <c r="A3585">
        <v>1976</v>
      </c>
      <c r="B3585" t="str">
        <v>yoy_net_growth</v>
      </c>
      <c r="C3585" t="str">
        <v>YoY % ∆ Net Growth</v>
      </c>
      <c r="D3585" t="str">
        <v>yes</v>
      </c>
      <c r="E3585" t="str">
        <v>(Official net growth - prior-year net growth) / prior-year net growth</v>
      </c>
    </row>
    <row r="3586">
      <c r="A3586">
        <v>1976</v>
      </c>
      <c r="B3586" t="str">
        <v>cor_baptisms</v>
      </c>
      <c r="C3586" t="str">
        <v>CoR Baptisms</v>
      </c>
      <c r="D3586" t="str">
        <v>yes</v>
      </c>
      <c r="E3586" t="str">
        <v>Children of record from 8 years prior * current CoR baptism rate</v>
      </c>
    </row>
    <row r="3587">
      <c r="A3587">
        <v>1976</v>
      </c>
      <c r="B3587" t="str">
        <v>yoy_cor</v>
      </c>
      <c r="C3587" t="str">
        <v>YoY % ∆ CoR</v>
      </c>
      <c r="D3587" t="str">
        <v>yes</v>
      </c>
      <c r="E3587" t="str">
        <v>(Children of record - prior-year children of record) / prior-year children of record</v>
      </c>
    </row>
    <row r="3588">
      <c r="A3588">
        <v>1976</v>
      </c>
      <c r="B3588" t="str">
        <v>cor_baptisms_as_of_net_growth</v>
      </c>
      <c r="C3588" t="str">
        <v>∆ CoR Baptisms as % of Net Growth</v>
      </c>
      <c r="D3588" t="str">
        <v>yes</v>
      </c>
      <c r="E3588" t="str">
        <v>Children-of-record baptisms / official net growth</v>
      </c>
    </row>
    <row r="3589">
      <c r="A3589">
        <v>1976</v>
      </c>
      <c r="B3589" t="str">
        <v>children_of_record_8_yrs_prior_baptized</v>
      </c>
      <c r="C3589" t="str">
        <v>% children of record, 8 yrs prior, baptized</v>
      </c>
      <c r="D3589" t="str">
        <v>yes</v>
      </c>
      <c r="E3589" t="str">
        <v>Prior-year CoR baptism rate - 0.0002</v>
      </c>
    </row>
    <row r="3590">
      <c r="A3590">
        <v>1976</v>
      </c>
      <c r="B3590" t="str">
        <v>percent_cor_from_8_years_prior_lost</v>
      </c>
      <c r="C3590" t="str">
        <v>Percent CoR from 8 years prior lost</v>
      </c>
      <c r="D3590" t="str">
        <v>yes</v>
      </c>
      <c r="E3590" t="str">
        <v>(CoR 8 years prior - CoR baptisms) / CoR 8 years prior</v>
      </c>
    </row>
    <row r="3591">
      <c r="A3591">
        <v>1976</v>
      </c>
      <c r="B3591" t="str">
        <v>yoy_converts</v>
      </c>
      <c r="C3591" t="str">
        <v>YoY % ∆ Converts</v>
      </c>
      <c r="D3591" t="str">
        <v>yes</v>
      </c>
      <c r="E3591" t="str">
        <v>(Converts - prior-year converts) / prior-year converts</v>
      </c>
    </row>
    <row r="3592">
      <c r="A3592">
        <v>1976</v>
      </c>
      <c r="B3592" t="str">
        <v>membership_increase</v>
      </c>
      <c r="C3592" t="str">
        <v>Membership Increase</v>
      </c>
      <c r="D3592" t="str">
        <v>yes</v>
      </c>
      <c r="E3592" t="str">
        <v>Converts + children-of-record baptisms</v>
      </c>
    </row>
    <row r="3593">
      <c r="A3593">
        <v>1976</v>
      </c>
      <c r="B3593" t="str">
        <v>attrition</v>
      </c>
      <c r="C3593" t="str">
        <v>% ∆ Attrition</v>
      </c>
      <c r="D3593" t="str">
        <v>no</v>
      </c>
      <c r="E3593" t="str">
        <v>(Current attrition - prior-year attrition) / prior-year attrition</v>
      </c>
    </row>
    <row r="3594">
      <c r="A3594">
        <v>1976</v>
      </c>
      <c r="B3594" t="str">
        <v>member_attrition_officially_accounted_for_death_resignation_unbaptized_8yo</v>
      </c>
      <c r="C3594" t="str">
        <v>Member Attrition Officially Accounted For (Death, Resignation, Unbaptized-8yo)</v>
      </c>
      <c r="D3594" t="str">
        <v>yes</v>
      </c>
      <c r="E3594" t="str">
        <v>Membership increase - official net growth</v>
      </c>
    </row>
    <row r="3595">
      <c r="A3595">
        <v>1976</v>
      </c>
      <c r="B3595" t="str">
        <v>missionaries</v>
      </c>
      <c r="C3595" t="str">
        <v>% ∆ Missionaries</v>
      </c>
      <c r="D3595" t="str">
        <v>yes</v>
      </c>
      <c r="E3595" t="str">
        <v>(Full-time missionaries - prior-year full-time missionaries) / prior-year full-time missionaries</v>
      </c>
    </row>
    <row r="3596">
      <c r="A3596">
        <v>1976</v>
      </c>
      <c r="B3596" t="str">
        <v>of_church_on_mission</v>
      </c>
      <c r="C3596" t="str">
        <v>% of Church on Mission</v>
      </c>
      <c r="D3596" t="str">
        <v>yes</v>
      </c>
      <c r="E3596" t="str">
        <v>Full-time missionaries / official membership</v>
      </c>
    </row>
    <row r="3597">
      <c r="A3597">
        <v>1976</v>
      </c>
      <c r="B3597" t="str">
        <v>conv_missionary</v>
      </c>
      <c r="C3597" t="str">
        <v>% ∆ Conv / Missionary</v>
      </c>
      <c r="D3597" t="str">
        <v>yes</v>
      </c>
      <c r="E3597" t="str">
        <v>(Conv / Missionary - prior-year Conv / Missionary) / prior-year Conv / Missionary</v>
      </c>
    </row>
    <row r="3598">
      <c r="A3598">
        <v>1976</v>
      </c>
      <c r="B3598" t="str">
        <v>conv_missionary_ai</v>
      </c>
      <c r="C3598" t="str">
        <v>Conv / Missionary</v>
      </c>
      <c r="D3598" t="str">
        <v>yes</v>
      </c>
      <c r="E3598" t="str">
        <v>Converts / full-time missionaries</v>
      </c>
    </row>
    <row r="3599">
      <c r="A3599">
        <v>1976</v>
      </c>
      <c r="B3599" t="str">
        <v>net_membership_growth_missionary</v>
      </c>
      <c r="C3599" t="str">
        <v>Net Membership Growth / Missionary</v>
      </c>
      <c r="D3599" t="str">
        <v>yes</v>
      </c>
      <c r="E3599" t="str">
        <v>Official net growth / full-time missionaries</v>
      </c>
    </row>
    <row r="3600">
      <c r="A3600">
        <v>1976</v>
      </c>
      <c r="B3600" t="str">
        <v>gross_membership_increase_missionary</v>
      </c>
      <c r="C3600" t="str">
        <v>Gross Membership Increase / Missionary</v>
      </c>
      <c r="D3600" t="str">
        <v>yes</v>
      </c>
      <c r="E3600" t="str">
        <v>Membership increase / full-time missionaries</v>
      </c>
    </row>
    <row r="3601">
      <c r="A3601">
        <v>1976</v>
      </c>
      <c r="B3601" t="str">
        <v>stakes</v>
      </c>
      <c r="C3601" t="str">
        <v>% ∆ Stakes</v>
      </c>
      <c r="D3601" t="str">
        <v>yes</v>
      </c>
      <c r="E3601" t="str">
        <v>(Stakes - prior-year stakes) / prior-year stakes</v>
      </c>
    </row>
    <row r="3602">
      <c r="A3602">
        <v>1976</v>
      </c>
      <c r="B3602" t="str">
        <v>districts_branches_prior_to_1980</v>
      </c>
      <c r="C3602" t="str">
        <v>% ∆ Districts (Branches prior to 1980)</v>
      </c>
      <c r="D3602" t="str">
        <v>yes</v>
      </c>
      <c r="E3602" t="str">
        <v>(Districts - prior-year districts) / prior-year districts</v>
      </c>
    </row>
    <row r="3603">
      <c r="A3603">
        <v>1976</v>
      </c>
      <c r="B3603" t="str">
        <v>members_stake_district</v>
      </c>
      <c r="C3603" t="str">
        <v>% ∆ Members / Stake &amp; District</v>
      </c>
      <c r="D3603" t="str">
        <v>yes</v>
      </c>
      <c r="E3603" t="str">
        <v>Year-over-year change in members per stake or district</v>
      </c>
    </row>
    <row r="3604">
      <c r="A3604">
        <v>1976</v>
      </c>
      <c r="B3604" t="str">
        <v>members_stake_district_bd</v>
      </c>
      <c r="C3604" t="str">
        <v>Members / Stake &amp; District</v>
      </c>
      <c r="D3604" t="str">
        <v>yes</v>
      </c>
      <c r="E3604" t="str">
        <v>Official membership / (stakes + districts)</v>
      </c>
    </row>
    <row r="3605">
      <c r="A3605">
        <v>1976</v>
      </c>
      <c r="B3605" t="str">
        <v>wards_branches</v>
      </c>
      <c r="C3605" t="str">
        <v>% ∆ Wards + Branches</v>
      </c>
      <c r="D3605" t="str">
        <v>yes</v>
      </c>
      <c r="E3605" t="str">
        <v>(Wards and branches - prior-year wards and branches) / prior-year wards and branches</v>
      </c>
    </row>
    <row r="3606">
      <c r="A3606">
        <v>1976</v>
      </c>
      <c r="B3606" t="str">
        <v>ward_branch_stake</v>
      </c>
      <c r="C3606" t="str">
        <v>Ward &amp; Branch / Stake</v>
      </c>
      <c r="D3606" t="str">
        <v>yes</v>
      </c>
      <c r="E3606" t="str">
        <v>Wards and branches / stakes</v>
      </c>
    </row>
    <row r="3607">
      <c r="A3607">
        <v>1976</v>
      </c>
      <c r="B3607" t="str">
        <v>wards_branches_stake_lost_since_1973</v>
      </c>
      <c r="C3607" t="str">
        <v>Wards + Branches / Stake lost since 1973</v>
      </c>
      <c r="D3607" t="str">
        <v>no</v>
      </c>
      <c r="E3607" t="str">
        <v>(1973 wards and branches / stakes) - (current wards and branches / stakes)</v>
      </c>
    </row>
    <row r="3608">
      <c r="A3608">
        <v>1976</v>
      </c>
      <c r="B3608" t="str">
        <v>members_ward_branch</v>
      </c>
      <c r="C3608" t="str">
        <v>Members / Ward &amp; Branch</v>
      </c>
      <c r="D3608" t="str">
        <v>yes</v>
      </c>
      <c r="E3608" t="str">
        <v>Official membership / wards and branches</v>
      </c>
    </row>
    <row r="3609">
      <c r="A3609">
        <v>1976</v>
      </c>
      <c r="B3609" t="str">
        <v>ward_branch_rolls_since_1980</v>
      </c>
      <c r="C3609" t="str">
        <v>Ward &amp; Branch Rolls ∆ since 1980</v>
      </c>
      <c r="D3609" t="str">
        <v>no</v>
      </c>
      <c r="E3609" t="str">
        <v>(Current members per ward and branch) - (1980 members per ward and branch)</v>
      </c>
    </row>
    <row r="3610">
      <c r="A3610">
        <v>1976</v>
      </c>
      <c r="B3610" t="str">
        <v>supplemental_total_senior_missionaries</v>
      </c>
      <c r="C3610" t="str">
        <v>Total Senior Missionaries</v>
      </c>
      <c r="D3610" t="str">
        <v>no</v>
      </c>
      <c r="E3610" t="str">
        <v>round(AY149*0.001,0)</v>
      </c>
    </row>
    <row r="3611">
      <c r="A3611">
        <v>1977</v>
      </c>
      <c r="B3611" t="str">
        <v>official_net_growth</v>
      </c>
      <c r="C3611" t="str">
        <v>Official Net Growth</v>
      </c>
      <c r="D3611" t="str">
        <v>yes</v>
      </c>
      <c r="E3611" t="str">
        <v>Official membership - prior-year official membership</v>
      </c>
    </row>
    <row r="3612">
      <c r="A3612">
        <v>1977</v>
      </c>
      <c r="B3612" t="str">
        <v>official_growth_rate</v>
      </c>
      <c r="C3612" t="str">
        <v>Official Growth Rate</v>
      </c>
      <c r="D3612" t="str">
        <v>yes</v>
      </c>
      <c r="E3612" t="str">
        <v>Official net growth / prior-year official membership</v>
      </c>
    </row>
    <row r="3613">
      <c r="A3613">
        <v>1977</v>
      </c>
      <c r="B3613" t="str">
        <v>yoy_net_growth</v>
      </c>
      <c r="C3613" t="str">
        <v>YoY % ∆ Net Growth</v>
      </c>
      <c r="D3613" t="str">
        <v>yes</v>
      </c>
      <c r="E3613" t="str">
        <v>(Official net growth - prior-year net growth) / prior-year net growth</v>
      </c>
    </row>
    <row r="3614">
      <c r="A3614">
        <v>1977</v>
      </c>
      <c r="B3614" t="str">
        <v>cor_baptisms</v>
      </c>
      <c r="C3614" t="str">
        <v>CoR Baptisms</v>
      </c>
      <c r="D3614" t="str">
        <v>yes</v>
      </c>
      <c r="E3614" t="str">
        <v>Children of record from 8 years prior * current CoR baptism rate</v>
      </c>
    </row>
    <row r="3615">
      <c r="A3615">
        <v>1977</v>
      </c>
      <c r="B3615" t="str">
        <v>yoy_cor</v>
      </c>
      <c r="C3615" t="str">
        <v>YoY % ∆ CoR</v>
      </c>
      <c r="D3615" t="str">
        <v>yes</v>
      </c>
      <c r="E3615" t="str">
        <v>(Children of record - prior-year children of record) / prior-year children of record</v>
      </c>
    </row>
    <row r="3616">
      <c r="A3616">
        <v>1977</v>
      </c>
      <c r="B3616" t="str">
        <v>cor_baptisms_as_of_net_growth</v>
      </c>
      <c r="C3616" t="str">
        <v>∆ CoR Baptisms as % of Net Growth</v>
      </c>
      <c r="D3616" t="str">
        <v>yes</v>
      </c>
      <c r="E3616" t="str">
        <v>Children-of-record baptisms / official net growth</v>
      </c>
    </row>
    <row r="3617">
      <c r="A3617">
        <v>1977</v>
      </c>
      <c r="B3617" t="str">
        <v>children_of_record_8_yrs_prior_baptized</v>
      </c>
      <c r="C3617" t="str">
        <v>% children of record, 8 yrs prior, baptized</v>
      </c>
      <c r="D3617" t="str">
        <v>yes</v>
      </c>
      <c r="E3617" t="str">
        <v>Prior-year CoR baptism rate - 0.0002</v>
      </c>
    </row>
    <row r="3618">
      <c r="A3618">
        <v>1977</v>
      </c>
      <c r="B3618" t="str">
        <v>percent_cor_from_8_years_prior_lost</v>
      </c>
      <c r="C3618" t="str">
        <v>Percent CoR from 8 years prior lost</v>
      </c>
      <c r="D3618" t="str">
        <v>yes</v>
      </c>
      <c r="E3618" t="str">
        <v>(CoR 8 years prior - CoR baptisms) / CoR 8 years prior</v>
      </c>
    </row>
    <row r="3619">
      <c r="A3619">
        <v>1977</v>
      </c>
      <c r="B3619" t="str">
        <v>yoy_converts</v>
      </c>
      <c r="C3619" t="str">
        <v>YoY % ∆ Converts</v>
      </c>
      <c r="D3619" t="str">
        <v>yes</v>
      </c>
      <c r="E3619" t="str">
        <v>(Converts - prior-year converts) / prior-year converts</v>
      </c>
    </row>
    <row r="3620">
      <c r="A3620">
        <v>1977</v>
      </c>
      <c r="B3620" t="str">
        <v>membership_increase</v>
      </c>
      <c r="C3620" t="str">
        <v>Membership Increase</v>
      </c>
      <c r="D3620" t="str">
        <v>yes</v>
      </c>
      <c r="E3620" t="str">
        <v>Converts + children-of-record baptisms</v>
      </c>
    </row>
    <row r="3621">
      <c r="A3621">
        <v>1977</v>
      </c>
      <c r="B3621" t="str">
        <v>attrition</v>
      </c>
      <c r="C3621" t="str">
        <v>% ∆ Attrition</v>
      </c>
      <c r="D3621" t="str">
        <v>no</v>
      </c>
      <c r="E3621" t="str">
        <v>(Current attrition - prior-year attrition) / prior-year attrition</v>
      </c>
    </row>
    <row r="3622">
      <c r="A3622">
        <v>1977</v>
      </c>
      <c r="B3622" t="str">
        <v>member_attrition_officially_accounted_for_death_resignation_unbaptized_8yo</v>
      </c>
      <c r="C3622" t="str">
        <v>Member Attrition Officially Accounted For (Death, Resignation, Unbaptized-8yo)</v>
      </c>
      <c r="D3622" t="str">
        <v>yes</v>
      </c>
      <c r="E3622" t="str">
        <v>Membership increase - official net growth</v>
      </c>
    </row>
    <row r="3623">
      <c r="A3623">
        <v>1977</v>
      </c>
      <c r="B3623" t="str">
        <v>missionaries</v>
      </c>
      <c r="C3623" t="str">
        <v>% ∆ Missionaries</v>
      </c>
      <c r="D3623" t="str">
        <v>yes</v>
      </c>
      <c r="E3623" t="str">
        <v>(Full-time missionaries - prior-year full-time missionaries) / prior-year full-time missionaries</v>
      </c>
    </row>
    <row r="3624">
      <c r="A3624">
        <v>1977</v>
      </c>
      <c r="B3624" t="str">
        <v>of_church_on_mission</v>
      </c>
      <c r="C3624" t="str">
        <v>% of Church on Mission</v>
      </c>
      <c r="D3624" t="str">
        <v>yes</v>
      </c>
      <c r="E3624" t="str">
        <v>Full-time missionaries / official membership</v>
      </c>
    </row>
    <row r="3625">
      <c r="A3625">
        <v>1977</v>
      </c>
      <c r="B3625" t="str">
        <v>conv_missionary</v>
      </c>
      <c r="C3625" t="str">
        <v>% ∆ Conv / Missionary</v>
      </c>
      <c r="D3625" t="str">
        <v>yes</v>
      </c>
      <c r="E3625" t="str">
        <v>(Conv / Missionary - prior-year Conv / Missionary) / prior-year Conv / Missionary</v>
      </c>
    </row>
    <row r="3626">
      <c r="A3626">
        <v>1977</v>
      </c>
      <c r="B3626" t="str">
        <v>conv_missionary_ai</v>
      </c>
      <c r="C3626" t="str">
        <v>Conv / Missionary</v>
      </c>
      <c r="D3626" t="str">
        <v>yes</v>
      </c>
      <c r="E3626" t="str">
        <v>Converts / full-time missionaries</v>
      </c>
    </row>
    <row r="3627">
      <c r="A3627">
        <v>1977</v>
      </c>
      <c r="B3627" t="str">
        <v>net_membership_growth_missionary</v>
      </c>
      <c r="C3627" t="str">
        <v>Net Membership Growth / Missionary</v>
      </c>
      <c r="D3627" t="str">
        <v>yes</v>
      </c>
      <c r="E3627" t="str">
        <v>Official net growth / full-time missionaries</v>
      </c>
    </row>
    <row r="3628">
      <c r="A3628">
        <v>1977</v>
      </c>
      <c r="B3628" t="str">
        <v>gross_membership_increase_missionary</v>
      </c>
      <c r="C3628" t="str">
        <v>Gross Membership Increase / Missionary</v>
      </c>
      <c r="D3628" t="str">
        <v>yes</v>
      </c>
      <c r="E3628" t="str">
        <v>Membership increase / full-time missionaries</v>
      </c>
    </row>
    <row r="3629">
      <c r="A3629">
        <v>1977</v>
      </c>
      <c r="B3629" t="str">
        <v>stakes</v>
      </c>
      <c r="C3629" t="str">
        <v>% ∆ Stakes</v>
      </c>
      <c r="D3629" t="str">
        <v>yes</v>
      </c>
      <c r="E3629" t="str">
        <v>(Stakes - prior-year stakes) / prior-year stakes</v>
      </c>
    </row>
    <row r="3630">
      <c r="A3630">
        <v>1977</v>
      </c>
      <c r="B3630" t="str">
        <v>districts_branches_prior_to_1980</v>
      </c>
      <c r="C3630" t="str">
        <v>% ∆ Districts (Branches prior to 1980)</v>
      </c>
      <c r="D3630" t="str">
        <v>yes</v>
      </c>
      <c r="E3630" t="str">
        <v>(Districts - prior-year districts) / prior-year districts</v>
      </c>
    </row>
    <row r="3631">
      <c r="A3631">
        <v>1977</v>
      </c>
      <c r="B3631" t="str">
        <v>members_stake_district</v>
      </c>
      <c r="C3631" t="str">
        <v>% ∆ Members / Stake &amp; District</v>
      </c>
      <c r="D3631" t="str">
        <v>yes</v>
      </c>
      <c r="E3631" t="str">
        <v>Year-over-year change in members per stake or district</v>
      </c>
    </row>
    <row r="3632">
      <c r="A3632">
        <v>1977</v>
      </c>
      <c r="B3632" t="str">
        <v>members_stake_district_bd</v>
      </c>
      <c r="C3632" t="str">
        <v>Members / Stake &amp; District</v>
      </c>
      <c r="D3632" t="str">
        <v>yes</v>
      </c>
      <c r="E3632" t="str">
        <v>Official membership / (stakes + districts)</v>
      </c>
    </row>
    <row r="3633">
      <c r="A3633">
        <v>1977</v>
      </c>
      <c r="B3633" t="str">
        <v>wards_branches</v>
      </c>
      <c r="C3633" t="str">
        <v>% ∆ Wards + Branches</v>
      </c>
      <c r="D3633" t="str">
        <v>yes</v>
      </c>
      <c r="E3633" t="str">
        <v>(Wards and branches - prior-year wards and branches) / prior-year wards and branches</v>
      </c>
    </row>
    <row r="3634">
      <c r="A3634">
        <v>1977</v>
      </c>
      <c r="B3634" t="str">
        <v>ward_branch_stake</v>
      </c>
      <c r="C3634" t="str">
        <v>Ward &amp; Branch / Stake</v>
      </c>
      <c r="D3634" t="str">
        <v>yes</v>
      </c>
      <c r="E3634" t="str">
        <v>Wards and branches / stakes</v>
      </c>
    </row>
    <row r="3635">
      <c r="A3635">
        <v>1977</v>
      </c>
      <c r="B3635" t="str">
        <v>wards_branches_stake_lost_since_1973</v>
      </c>
      <c r="C3635" t="str">
        <v>Wards + Branches / Stake lost since 1973</v>
      </c>
      <c r="D3635" t="str">
        <v>no</v>
      </c>
      <c r="E3635" t="str">
        <v>(1973 wards and branches / stakes) - (current wards and branches / stakes)</v>
      </c>
    </row>
    <row r="3636">
      <c r="A3636">
        <v>1977</v>
      </c>
      <c r="B3636" t="str">
        <v>members_ward_branch</v>
      </c>
      <c r="C3636" t="str">
        <v>Members / Ward &amp; Branch</v>
      </c>
      <c r="D3636" t="str">
        <v>yes</v>
      </c>
      <c r="E3636" t="str">
        <v>Official membership / wards and branches</v>
      </c>
    </row>
    <row r="3637">
      <c r="A3637">
        <v>1977</v>
      </c>
      <c r="B3637" t="str">
        <v>ward_branch_rolls_since_1980</v>
      </c>
      <c r="C3637" t="str">
        <v>Ward &amp; Branch Rolls ∆ since 1980</v>
      </c>
      <c r="D3637" t="str">
        <v>no</v>
      </c>
      <c r="E3637" t="str">
        <v>(Current members per ward and branch) - (1980 members per ward and branch)</v>
      </c>
    </row>
    <row r="3638">
      <c r="A3638">
        <v>1977</v>
      </c>
      <c r="B3638" t="str">
        <v>supplemental_members_in_stakes</v>
      </c>
      <c r="C3638" t="str">
        <v>Members in Stakes</v>
      </c>
      <c r="D3638" t="str">
        <v>no</v>
      </c>
      <c r="E3638" t="str">
        <v>B150-Y150</v>
      </c>
    </row>
    <row r="3639">
      <c r="A3639">
        <v>1977</v>
      </c>
      <c r="B3639" t="str">
        <v>supplemental_members_in_missions</v>
      </c>
      <c r="C3639" t="str">
        <v>Members in Missions</v>
      </c>
      <c r="D3639" t="str">
        <v>no</v>
      </c>
      <c r="E3639" t="str">
        <v>W150*285</v>
      </c>
    </row>
    <row r="3640">
      <c r="A3640">
        <v>1978</v>
      </c>
      <c r="B3640" t="str">
        <v>official_net_growth</v>
      </c>
      <c r="C3640" t="str">
        <v>Official Net Growth</v>
      </c>
      <c r="D3640" t="str">
        <v>yes</v>
      </c>
      <c r="E3640" t="str">
        <v>Official membership - prior-year official membership</v>
      </c>
    </row>
    <row r="3641">
      <c r="A3641">
        <v>1978</v>
      </c>
      <c r="B3641" t="str">
        <v>official_growth_rate</v>
      </c>
      <c r="C3641" t="str">
        <v>Official Growth Rate</v>
      </c>
      <c r="D3641" t="str">
        <v>yes</v>
      </c>
      <c r="E3641" t="str">
        <v>Official net growth / prior-year official membership</v>
      </c>
    </row>
    <row r="3642">
      <c r="A3642">
        <v>1978</v>
      </c>
      <c r="B3642" t="str">
        <v>yoy_net_growth</v>
      </c>
      <c r="C3642" t="str">
        <v>YoY % ∆ Net Growth</v>
      </c>
      <c r="D3642" t="str">
        <v>yes</v>
      </c>
      <c r="E3642" t="str">
        <v>(Official net growth - prior-year net growth) / prior-year net growth</v>
      </c>
    </row>
    <row r="3643">
      <c r="A3643">
        <v>1978</v>
      </c>
      <c r="B3643" t="str">
        <v>cor_baptisms</v>
      </c>
      <c r="C3643" t="str">
        <v>CoR Baptisms</v>
      </c>
      <c r="D3643" t="str">
        <v>yes</v>
      </c>
      <c r="E3643" t="str">
        <v>Children of record from 8 years prior * current CoR baptism rate</v>
      </c>
    </row>
    <row r="3644">
      <c r="A3644">
        <v>1978</v>
      </c>
      <c r="B3644" t="str">
        <v>yoy_cor</v>
      </c>
      <c r="C3644" t="str">
        <v>YoY % ∆ CoR</v>
      </c>
      <c r="D3644" t="str">
        <v>yes</v>
      </c>
      <c r="E3644" t="str">
        <v>(Children of record - prior-year children of record) / prior-year children of record</v>
      </c>
    </row>
    <row r="3645">
      <c r="A3645">
        <v>1978</v>
      </c>
      <c r="B3645" t="str">
        <v>cor_baptisms_as_of_net_growth</v>
      </c>
      <c r="C3645" t="str">
        <v>∆ CoR Baptisms as % of Net Growth</v>
      </c>
      <c r="D3645" t="str">
        <v>yes</v>
      </c>
      <c r="E3645" t="str">
        <v>Children-of-record baptisms / official net growth</v>
      </c>
    </row>
    <row r="3646">
      <c r="A3646">
        <v>1978</v>
      </c>
      <c r="B3646" t="str">
        <v>children_of_record_8_yrs_prior_baptized</v>
      </c>
      <c r="C3646" t="str">
        <v>% children of record, 8 yrs prior, baptized</v>
      </c>
      <c r="D3646" t="str">
        <v>yes</v>
      </c>
      <c r="E3646" t="str">
        <v>Prior-year CoR baptism rate - 0.0002</v>
      </c>
    </row>
    <row r="3647">
      <c r="A3647">
        <v>1978</v>
      </c>
      <c r="B3647" t="str">
        <v>percent_cor_from_8_years_prior_lost</v>
      </c>
      <c r="C3647" t="str">
        <v>Percent CoR from 8 years prior lost</v>
      </c>
      <c r="D3647" t="str">
        <v>yes</v>
      </c>
      <c r="E3647" t="str">
        <v>(CoR 8 years prior - CoR baptisms) / CoR 8 years prior</v>
      </c>
    </row>
    <row r="3648">
      <c r="A3648">
        <v>1978</v>
      </c>
      <c r="B3648" t="str">
        <v>yoy_converts</v>
      </c>
      <c r="C3648" t="str">
        <v>YoY % ∆ Converts</v>
      </c>
      <c r="D3648" t="str">
        <v>yes</v>
      </c>
      <c r="E3648" t="str">
        <v>(Converts - prior-year converts) / prior-year converts</v>
      </c>
    </row>
    <row r="3649">
      <c r="A3649">
        <v>1978</v>
      </c>
      <c r="B3649" t="str">
        <v>membership_increase</v>
      </c>
      <c r="C3649" t="str">
        <v>Membership Increase</v>
      </c>
      <c r="D3649" t="str">
        <v>yes</v>
      </c>
      <c r="E3649" t="str">
        <v>Converts + children-of-record baptisms</v>
      </c>
    </row>
    <row r="3650">
      <c r="A3650">
        <v>1978</v>
      </c>
      <c r="B3650" t="str">
        <v>attrition</v>
      </c>
      <c r="C3650" t="str">
        <v>% ∆ Attrition</v>
      </c>
      <c r="D3650" t="str">
        <v>no</v>
      </c>
      <c r="E3650" t="str">
        <v>(Current attrition - prior-year attrition) / prior-year attrition</v>
      </c>
    </row>
    <row r="3651">
      <c r="A3651">
        <v>1978</v>
      </c>
      <c r="B3651" t="str">
        <v>member_attrition_officially_accounted_for_death_resignation_unbaptized_8yo</v>
      </c>
      <c r="C3651" t="str">
        <v>Member Attrition Officially Accounted For (Death, Resignation, Unbaptized-8yo)</v>
      </c>
      <c r="D3651" t="str">
        <v>yes</v>
      </c>
      <c r="E3651" t="str">
        <v>Membership increase - official net growth</v>
      </c>
    </row>
    <row r="3652">
      <c r="A3652">
        <v>1978</v>
      </c>
      <c r="B3652" t="str">
        <v>missionaries</v>
      </c>
      <c r="C3652" t="str">
        <v>% ∆ Missionaries</v>
      </c>
      <c r="D3652" t="str">
        <v>yes</v>
      </c>
      <c r="E3652" t="str">
        <v>(Full-time missionaries - prior-year full-time missionaries) / prior-year full-time missionaries</v>
      </c>
    </row>
    <row r="3653">
      <c r="A3653">
        <v>1978</v>
      </c>
      <c r="B3653" t="str">
        <v>of_church_on_mission</v>
      </c>
      <c r="C3653" t="str">
        <v>% of Church on Mission</v>
      </c>
      <c r="D3653" t="str">
        <v>yes</v>
      </c>
      <c r="E3653" t="str">
        <v>Full-time missionaries / official membership</v>
      </c>
    </row>
    <row r="3654">
      <c r="A3654">
        <v>1978</v>
      </c>
      <c r="B3654" t="str">
        <v>conv_missionary</v>
      </c>
      <c r="C3654" t="str">
        <v>% ∆ Conv / Missionary</v>
      </c>
      <c r="D3654" t="str">
        <v>yes</v>
      </c>
      <c r="E3654" t="str">
        <v>(Conv / Missionary - prior-year Conv / Missionary) / prior-year Conv / Missionary</v>
      </c>
    </row>
    <row r="3655">
      <c r="A3655">
        <v>1978</v>
      </c>
      <c r="B3655" t="str">
        <v>conv_missionary_ai</v>
      </c>
      <c r="C3655" t="str">
        <v>Conv / Missionary</v>
      </c>
      <c r="D3655" t="str">
        <v>yes</v>
      </c>
      <c r="E3655" t="str">
        <v>Converts / full-time missionaries</v>
      </c>
    </row>
    <row r="3656">
      <c r="A3656">
        <v>1978</v>
      </c>
      <c r="B3656" t="str">
        <v>net_membership_growth_missionary</v>
      </c>
      <c r="C3656" t="str">
        <v>Net Membership Growth / Missionary</v>
      </c>
      <c r="D3656" t="str">
        <v>yes</v>
      </c>
      <c r="E3656" t="str">
        <v>Official net growth / full-time missionaries</v>
      </c>
    </row>
    <row r="3657">
      <c r="A3657">
        <v>1978</v>
      </c>
      <c r="B3657" t="str">
        <v>gross_membership_increase_missionary</v>
      </c>
      <c r="C3657" t="str">
        <v>Gross Membership Increase / Missionary</v>
      </c>
      <c r="D3657" t="str">
        <v>yes</v>
      </c>
      <c r="E3657" t="str">
        <v>Membership increase / full-time missionaries</v>
      </c>
    </row>
    <row r="3658">
      <c r="A3658">
        <v>1978</v>
      </c>
      <c r="B3658" t="str">
        <v>all_missionaries</v>
      </c>
      <c r="C3658" t="str">
        <v>% ∆ All Missionaries</v>
      </c>
      <c r="D3658" t="str">
        <v>yes</v>
      </c>
      <c r="E3658" t="str">
        <v>(All missionaries - prior-year all missionaries) / prior-year all missionaries</v>
      </c>
    </row>
    <row r="3659">
      <c r="A3659">
        <v>1978</v>
      </c>
      <c r="B3659" t="str">
        <v>stakes</v>
      </c>
      <c r="C3659" t="str">
        <v>% ∆ Stakes</v>
      </c>
      <c r="D3659" t="str">
        <v>yes</v>
      </c>
      <c r="E3659" t="str">
        <v>(Stakes - prior-year stakes) / prior-year stakes</v>
      </c>
    </row>
    <row r="3660">
      <c r="A3660">
        <v>1978</v>
      </c>
      <c r="B3660" t="str">
        <v>districts_branches_prior_to_1980</v>
      </c>
      <c r="C3660" t="str">
        <v>% ∆ Districts (Branches prior to 1980)</v>
      </c>
      <c r="D3660" t="str">
        <v>yes</v>
      </c>
      <c r="E3660" t="str">
        <v>(Districts - prior-year districts) / prior-year districts</v>
      </c>
    </row>
    <row r="3661">
      <c r="A3661">
        <v>1978</v>
      </c>
      <c r="B3661" t="str">
        <v>members_stake_district</v>
      </c>
      <c r="C3661" t="str">
        <v>% ∆ Members / Stake &amp; District</v>
      </c>
      <c r="D3661" t="str">
        <v>yes</v>
      </c>
      <c r="E3661" t="str">
        <v>Year-over-year change in members per stake or district</v>
      </c>
    </row>
    <row r="3662">
      <c r="A3662">
        <v>1978</v>
      </c>
      <c r="B3662" t="str">
        <v>members_stake_district_bd</v>
      </c>
      <c r="C3662" t="str">
        <v>Members / Stake &amp; District</v>
      </c>
      <c r="D3662" t="str">
        <v>yes</v>
      </c>
      <c r="E3662" t="str">
        <v>Official membership / (stakes + districts)</v>
      </c>
    </row>
    <row r="3663">
      <c r="A3663">
        <v>1978</v>
      </c>
      <c r="B3663" t="str">
        <v>wards_branches</v>
      </c>
      <c r="C3663" t="str">
        <v>% ∆ Wards + Branches</v>
      </c>
      <c r="D3663" t="str">
        <v>yes</v>
      </c>
      <c r="E3663" t="str">
        <v>(Wards and branches - prior-year wards and branches) / prior-year wards and branches</v>
      </c>
    </row>
    <row r="3664">
      <c r="A3664">
        <v>1978</v>
      </c>
      <c r="B3664" t="str">
        <v>ward_branch_stake</v>
      </c>
      <c r="C3664" t="str">
        <v>Ward &amp; Branch / Stake</v>
      </c>
      <c r="D3664" t="str">
        <v>yes</v>
      </c>
      <c r="E3664" t="str">
        <v>Wards and branches / stakes</v>
      </c>
    </row>
    <row r="3665">
      <c r="A3665">
        <v>1978</v>
      </c>
      <c r="B3665" t="str">
        <v>wards_branches_stake_lost_since_1973</v>
      </c>
      <c r="C3665" t="str">
        <v>Wards + Branches / Stake lost since 1973</v>
      </c>
      <c r="D3665" t="str">
        <v>no</v>
      </c>
      <c r="E3665" t="str">
        <v>(1973 wards and branches / stakes) - (current wards and branches / stakes)</v>
      </c>
    </row>
    <row r="3666">
      <c r="A3666">
        <v>1978</v>
      </c>
      <c r="B3666" t="str">
        <v>members_ward_branch</v>
      </c>
      <c r="C3666" t="str">
        <v>Members / Ward &amp; Branch</v>
      </c>
      <c r="D3666" t="str">
        <v>yes</v>
      </c>
      <c r="E3666" t="str">
        <v>Official membership / wards and branches</v>
      </c>
    </row>
    <row r="3667">
      <c r="A3667">
        <v>1978</v>
      </c>
      <c r="B3667" t="str">
        <v>ward_branch_rolls_since_1980</v>
      </c>
      <c r="C3667" t="str">
        <v>Ward &amp; Branch Rolls ∆ since 1980</v>
      </c>
      <c r="D3667" t="str">
        <v>no</v>
      </c>
      <c r="E3667" t="str">
        <v>(Current members per ward and branch) - (1980 members per ward and branch)</v>
      </c>
    </row>
    <row r="3668">
      <c r="A3668">
        <v>1979</v>
      </c>
      <c r="B3668" t="str">
        <v>official_net_growth</v>
      </c>
      <c r="C3668" t="str">
        <v>Official Net Growth</v>
      </c>
      <c r="D3668" t="str">
        <v>yes</v>
      </c>
      <c r="E3668" t="str">
        <v>Official membership - prior-year official membership</v>
      </c>
    </row>
    <row r="3669">
      <c r="A3669">
        <v>1979</v>
      </c>
      <c r="B3669" t="str">
        <v>official_growth_rate</v>
      </c>
      <c r="C3669" t="str">
        <v>Official Growth Rate</v>
      </c>
      <c r="D3669" t="str">
        <v>yes</v>
      </c>
      <c r="E3669" t="str">
        <v>Official net growth / prior-year official membership</v>
      </c>
    </row>
    <row r="3670">
      <c r="A3670">
        <v>1979</v>
      </c>
      <c r="B3670" t="str">
        <v>yoy_net_growth</v>
      </c>
      <c r="C3670" t="str">
        <v>YoY % ∆ Net Growth</v>
      </c>
      <c r="D3670" t="str">
        <v>yes</v>
      </c>
      <c r="E3670" t="str">
        <v>(Official net growth - prior-year net growth) / prior-year net growth</v>
      </c>
    </row>
    <row r="3671">
      <c r="A3671">
        <v>1979</v>
      </c>
      <c r="B3671" t="str">
        <v>cor_baptisms</v>
      </c>
      <c r="C3671" t="str">
        <v>CoR Baptisms</v>
      </c>
      <c r="D3671" t="str">
        <v>yes</v>
      </c>
      <c r="E3671" t="str">
        <v>Children of record from 8 years prior * current CoR baptism rate</v>
      </c>
    </row>
    <row r="3672">
      <c r="A3672">
        <v>1979</v>
      </c>
      <c r="B3672" t="str">
        <v>yoy_cor</v>
      </c>
      <c r="C3672" t="str">
        <v>YoY % ∆ CoR</v>
      </c>
      <c r="D3672" t="str">
        <v>yes</v>
      </c>
      <c r="E3672" t="str">
        <v>(Children of record - prior-year children of record) / prior-year children of record</v>
      </c>
    </row>
    <row r="3673">
      <c r="A3673">
        <v>1979</v>
      </c>
      <c r="B3673" t="str">
        <v>cor_baptisms_as_of_net_growth</v>
      </c>
      <c r="C3673" t="str">
        <v>∆ CoR Baptisms as % of Net Growth</v>
      </c>
      <c r="D3673" t="str">
        <v>yes</v>
      </c>
      <c r="E3673" t="str">
        <v>Children-of-record baptisms / official net growth</v>
      </c>
    </row>
    <row r="3674">
      <c r="A3674">
        <v>1979</v>
      </c>
      <c r="B3674" t="str">
        <v>children_of_record_8_yrs_prior_baptized</v>
      </c>
      <c r="C3674" t="str">
        <v>% children of record, 8 yrs prior, baptized</v>
      </c>
      <c r="D3674" t="str">
        <v>yes</v>
      </c>
      <c r="E3674" t="str">
        <v>Prior-year CoR baptism rate - 0.0002</v>
      </c>
    </row>
    <row r="3675">
      <c r="A3675">
        <v>1979</v>
      </c>
      <c r="B3675" t="str">
        <v>percent_cor_from_8_years_prior_lost</v>
      </c>
      <c r="C3675" t="str">
        <v>Percent CoR from 8 years prior lost</v>
      </c>
      <c r="D3675" t="str">
        <v>yes</v>
      </c>
      <c r="E3675" t="str">
        <v>(CoR 8 years prior - CoR baptisms) / CoR 8 years prior</v>
      </c>
    </row>
    <row r="3676">
      <c r="A3676">
        <v>1979</v>
      </c>
      <c r="B3676" t="str">
        <v>yoy_converts</v>
      </c>
      <c r="C3676" t="str">
        <v>YoY % ∆ Converts</v>
      </c>
      <c r="D3676" t="str">
        <v>yes</v>
      </c>
      <c r="E3676" t="str">
        <v>(Converts - prior-year converts) / prior-year converts</v>
      </c>
    </row>
    <row r="3677">
      <c r="A3677">
        <v>1979</v>
      </c>
      <c r="B3677" t="str">
        <v>membership_increase</v>
      </c>
      <c r="C3677" t="str">
        <v>Membership Increase</v>
      </c>
      <c r="D3677" t="str">
        <v>yes</v>
      </c>
      <c r="E3677" t="str">
        <v>Converts + children-of-record baptisms</v>
      </c>
    </row>
    <row r="3678">
      <c r="A3678">
        <v>1979</v>
      </c>
      <c r="B3678" t="str">
        <v>attrition</v>
      </c>
      <c r="C3678" t="str">
        <v>% ∆ Attrition</v>
      </c>
      <c r="D3678" t="str">
        <v>no</v>
      </c>
      <c r="E3678" t="str">
        <v>(Current attrition - prior-year attrition) / prior-year attrition</v>
      </c>
    </row>
    <row r="3679">
      <c r="A3679">
        <v>1979</v>
      </c>
      <c r="B3679" t="str">
        <v>member_attrition_officially_accounted_for_death_resignation_unbaptized_8yo</v>
      </c>
      <c r="C3679" t="str">
        <v>Member Attrition Officially Accounted For (Death, Resignation, Unbaptized-8yo)</v>
      </c>
      <c r="D3679" t="str">
        <v>yes</v>
      </c>
      <c r="E3679" t="str">
        <v>Membership increase - official net growth</v>
      </c>
    </row>
    <row r="3680">
      <c r="A3680">
        <v>1979</v>
      </c>
      <c r="B3680" t="str">
        <v>missionaries</v>
      </c>
      <c r="C3680" t="str">
        <v>% ∆ Missionaries</v>
      </c>
      <c r="D3680" t="str">
        <v>yes</v>
      </c>
      <c r="E3680" t="str">
        <v>(Full-time missionaries - prior-year full-time missionaries) / prior-year full-time missionaries</v>
      </c>
    </row>
    <row r="3681">
      <c r="A3681">
        <v>1979</v>
      </c>
      <c r="B3681" t="str">
        <v>of_church_on_mission</v>
      </c>
      <c r="C3681" t="str">
        <v>% of Church on Mission</v>
      </c>
      <c r="D3681" t="str">
        <v>yes</v>
      </c>
      <c r="E3681" t="str">
        <v>Full-time missionaries / official membership</v>
      </c>
    </row>
    <row r="3682">
      <c r="A3682">
        <v>1979</v>
      </c>
      <c r="B3682" t="str">
        <v>conv_missionary</v>
      </c>
      <c r="C3682" t="str">
        <v>% ∆ Conv / Missionary</v>
      </c>
      <c r="D3682" t="str">
        <v>yes</v>
      </c>
      <c r="E3682" t="str">
        <v>(Conv / Missionary - prior-year Conv / Missionary) / prior-year Conv / Missionary</v>
      </c>
    </row>
    <row r="3683">
      <c r="A3683">
        <v>1979</v>
      </c>
      <c r="B3683" t="str">
        <v>conv_missionary_ai</v>
      </c>
      <c r="C3683" t="str">
        <v>Conv / Missionary</v>
      </c>
      <c r="D3683" t="str">
        <v>yes</v>
      </c>
      <c r="E3683" t="str">
        <v>Converts / full-time missionaries</v>
      </c>
    </row>
    <row r="3684">
      <c r="A3684">
        <v>1979</v>
      </c>
      <c r="B3684" t="str">
        <v>net_membership_growth_missionary</v>
      </c>
      <c r="C3684" t="str">
        <v>Net Membership Growth / Missionary</v>
      </c>
      <c r="D3684" t="str">
        <v>yes</v>
      </c>
      <c r="E3684" t="str">
        <v>Official net growth / full-time missionaries</v>
      </c>
    </row>
    <row r="3685">
      <c r="A3685">
        <v>1979</v>
      </c>
      <c r="B3685" t="str">
        <v>gross_membership_increase_missionary</v>
      </c>
      <c r="C3685" t="str">
        <v>Gross Membership Increase / Missionary</v>
      </c>
      <c r="D3685" t="str">
        <v>yes</v>
      </c>
      <c r="E3685" t="str">
        <v>Membership increase / full-time missionaries</v>
      </c>
    </row>
    <row r="3686">
      <c r="A3686">
        <v>1979</v>
      </c>
      <c r="B3686" t="str">
        <v>all_missionaries</v>
      </c>
      <c r="C3686" t="str">
        <v>% ∆ All Missionaries</v>
      </c>
      <c r="D3686" t="str">
        <v>yes</v>
      </c>
      <c r="E3686" t="str">
        <v>(All missionaries - prior-year all missionaries) / prior-year all missionaries</v>
      </c>
    </row>
    <row r="3687">
      <c r="A3687">
        <v>1979</v>
      </c>
      <c r="B3687" t="str">
        <v>stakes</v>
      </c>
      <c r="C3687" t="str">
        <v>% ∆ Stakes</v>
      </c>
      <c r="D3687" t="str">
        <v>yes</v>
      </c>
      <c r="E3687" t="str">
        <v>(Stakes - prior-year stakes) / prior-year stakes</v>
      </c>
    </row>
    <row r="3688">
      <c r="A3688">
        <v>1979</v>
      </c>
      <c r="B3688" t="str">
        <v>districts_branches_prior_to_1980</v>
      </c>
      <c r="C3688" t="str">
        <v>% ∆ Districts (Branches prior to 1980)</v>
      </c>
      <c r="D3688" t="str">
        <v>yes</v>
      </c>
      <c r="E3688" t="str">
        <v>(Districts - prior-year districts) / prior-year districts</v>
      </c>
    </row>
    <row r="3689">
      <c r="A3689">
        <v>1979</v>
      </c>
      <c r="B3689" t="str">
        <v>members_stake_district</v>
      </c>
      <c r="C3689" t="str">
        <v>% ∆ Members / Stake &amp; District</v>
      </c>
      <c r="D3689" t="str">
        <v>yes</v>
      </c>
      <c r="E3689" t="str">
        <v>Year-over-year change in members per stake or district</v>
      </c>
    </row>
    <row r="3690">
      <c r="A3690">
        <v>1979</v>
      </c>
      <c r="B3690" t="str">
        <v>members_stake_district_bd</v>
      </c>
      <c r="C3690" t="str">
        <v>Members / Stake &amp; District</v>
      </c>
      <c r="D3690" t="str">
        <v>yes</v>
      </c>
      <c r="E3690" t="str">
        <v>Official membership / (stakes + districts)</v>
      </c>
    </row>
    <row r="3691">
      <c r="A3691">
        <v>1979</v>
      </c>
      <c r="B3691" t="str">
        <v>wards_branches</v>
      </c>
      <c r="C3691" t="str">
        <v>% ∆ Wards + Branches</v>
      </c>
      <c r="D3691" t="str">
        <v>yes</v>
      </c>
      <c r="E3691" t="str">
        <v>(Wards and branches - prior-year wards and branches) / prior-year wards and branches</v>
      </c>
    </row>
    <row r="3692">
      <c r="A3692">
        <v>1979</v>
      </c>
      <c r="B3692" t="str">
        <v>ward_branch_stake</v>
      </c>
      <c r="C3692" t="str">
        <v>Ward &amp; Branch / Stake</v>
      </c>
      <c r="D3692" t="str">
        <v>yes</v>
      </c>
      <c r="E3692" t="str">
        <v>Wards and branches / stakes</v>
      </c>
    </row>
    <row r="3693">
      <c r="A3693">
        <v>1979</v>
      </c>
      <c r="B3693" t="str">
        <v>wards_branches_stake_lost_since_1973</v>
      </c>
      <c r="C3693" t="str">
        <v>Wards + Branches / Stake lost since 1973</v>
      </c>
      <c r="D3693" t="str">
        <v>no</v>
      </c>
      <c r="E3693" t="str">
        <v>(1973 wards and branches / stakes) - (current wards and branches / stakes)</v>
      </c>
    </row>
    <row r="3694">
      <c r="A3694">
        <v>1979</v>
      </c>
      <c r="B3694" t="str">
        <v>members_ward_branch</v>
      </c>
      <c r="C3694" t="str">
        <v>Members / Ward &amp; Branch</v>
      </c>
      <c r="D3694" t="str">
        <v>yes</v>
      </c>
      <c r="E3694" t="str">
        <v>Official membership / wards and branches</v>
      </c>
    </row>
    <row r="3695">
      <c r="A3695">
        <v>1979</v>
      </c>
      <c r="B3695" t="str">
        <v>ward_branch_rolls_since_1980</v>
      </c>
      <c r="C3695" t="str">
        <v>Ward &amp; Branch Rolls ∆ since 1980</v>
      </c>
      <c r="D3695" t="str">
        <v>no</v>
      </c>
      <c r="E3695" t="str">
        <v>(Current members per ward and branch) - (1980 members per ward and branch)</v>
      </c>
    </row>
    <row r="3696">
      <c r="A3696">
        <v>1980</v>
      </c>
      <c r="B3696" t="str">
        <v>official_net_growth</v>
      </c>
      <c r="C3696" t="str">
        <v>Official Net Growth</v>
      </c>
      <c r="D3696" t="str">
        <v>yes</v>
      </c>
      <c r="E3696" t="str">
        <v>Official membership - prior-year official membership</v>
      </c>
    </row>
    <row r="3697">
      <c r="A3697">
        <v>1980</v>
      </c>
      <c r="B3697" t="str">
        <v>official_growth_rate</v>
      </c>
      <c r="C3697" t="str">
        <v>Official Growth Rate</v>
      </c>
      <c r="D3697" t="str">
        <v>yes</v>
      </c>
      <c r="E3697" t="str">
        <v>Official net growth / prior-year official membership</v>
      </c>
    </row>
    <row r="3698">
      <c r="A3698">
        <v>1980</v>
      </c>
      <c r="B3698" t="str">
        <v>yoy_net_growth</v>
      </c>
      <c r="C3698" t="str">
        <v>YoY % ∆ Net Growth</v>
      </c>
      <c r="D3698" t="str">
        <v>yes</v>
      </c>
      <c r="E3698" t="str">
        <v>(Official net growth - prior-year net growth) / prior-year net growth</v>
      </c>
    </row>
    <row r="3699">
      <c r="A3699">
        <v>1980</v>
      </c>
      <c r="B3699" t="str">
        <v>cor_baptisms</v>
      </c>
      <c r="C3699" t="str">
        <v>CoR Baptisms</v>
      </c>
      <c r="D3699" t="str">
        <v>yes</v>
      </c>
      <c r="E3699" t="str">
        <v>Children of record from 8 years prior * current CoR baptism rate</v>
      </c>
    </row>
    <row r="3700">
      <c r="A3700">
        <v>1980</v>
      </c>
      <c r="B3700" t="str">
        <v>yoy_cor</v>
      </c>
      <c r="C3700" t="str">
        <v>YoY % ∆ CoR</v>
      </c>
      <c r="D3700" t="str">
        <v>yes</v>
      </c>
      <c r="E3700" t="str">
        <v>(Children of record - prior-year children of record) / prior-year children of record</v>
      </c>
    </row>
    <row r="3701">
      <c r="A3701">
        <v>1980</v>
      </c>
      <c r="B3701" t="str">
        <v>cor_baptisms_as_of_net_growth</v>
      </c>
      <c r="C3701" t="str">
        <v>∆ CoR Baptisms as % of Net Growth</v>
      </c>
      <c r="D3701" t="str">
        <v>yes</v>
      </c>
      <c r="E3701" t="str">
        <v>Children-of-record baptisms / official net growth</v>
      </c>
    </row>
    <row r="3702">
      <c r="A3702">
        <v>1980</v>
      </c>
      <c r="B3702" t="str">
        <v>children_of_record_8_yrs_prior_baptized</v>
      </c>
      <c r="C3702" t="str">
        <v>% children of record, 8 yrs prior, baptized</v>
      </c>
      <c r="D3702" t="str">
        <v>yes</v>
      </c>
      <c r="E3702" t="str">
        <v>Prior-year CoR baptism rate - 0.0002</v>
      </c>
    </row>
    <row r="3703">
      <c r="A3703">
        <v>1980</v>
      </c>
      <c r="B3703" t="str">
        <v>percent_cor_from_8_years_prior_lost</v>
      </c>
      <c r="C3703" t="str">
        <v>Percent CoR from 8 years prior lost</v>
      </c>
      <c r="D3703" t="str">
        <v>yes</v>
      </c>
      <c r="E3703" t="str">
        <v>(CoR 8 years prior - CoR baptisms) / CoR 8 years prior</v>
      </c>
    </row>
    <row r="3704">
      <c r="A3704">
        <v>1980</v>
      </c>
      <c r="B3704" t="str">
        <v>yoy_converts</v>
      </c>
      <c r="C3704" t="str">
        <v>YoY % ∆ Converts</v>
      </c>
      <c r="D3704" t="str">
        <v>yes</v>
      </c>
      <c r="E3704" t="str">
        <v>(Converts - prior-year converts) / prior-year converts</v>
      </c>
    </row>
    <row r="3705">
      <c r="A3705">
        <v>1980</v>
      </c>
      <c r="B3705" t="str">
        <v>membership_increase</v>
      </c>
      <c r="C3705" t="str">
        <v>Membership Increase</v>
      </c>
      <c r="D3705" t="str">
        <v>yes</v>
      </c>
      <c r="E3705" t="str">
        <v>Converts + children-of-record baptisms</v>
      </c>
    </row>
    <row r="3706">
      <c r="A3706">
        <v>1980</v>
      </c>
      <c r="B3706" t="str">
        <v>attrition</v>
      </c>
      <c r="C3706" t="str">
        <v>% ∆ Attrition</v>
      </c>
      <c r="D3706" t="str">
        <v>no</v>
      </c>
      <c r="E3706" t="str">
        <v>(Current attrition - prior-year attrition) / prior-year attrition</v>
      </c>
    </row>
    <row r="3707">
      <c r="A3707">
        <v>1980</v>
      </c>
      <c r="B3707" t="str">
        <v>member_attrition_officially_accounted_for_death_resignation_unbaptized_8yo</v>
      </c>
      <c r="C3707" t="str">
        <v>Member Attrition Officially Accounted For (Death, Resignation, Unbaptized-8yo)</v>
      </c>
      <c r="D3707" t="str">
        <v>yes</v>
      </c>
      <c r="E3707" t="str">
        <v>Membership increase - official net growth</v>
      </c>
    </row>
    <row r="3708">
      <c r="A3708">
        <v>1980</v>
      </c>
      <c r="B3708" t="str">
        <v>missionaries</v>
      </c>
      <c r="C3708" t="str">
        <v>% ∆ Missionaries</v>
      </c>
      <c r="D3708" t="str">
        <v>yes</v>
      </c>
      <c r="E3708" t="str">
        <v>(Full-time missionaries - prior-year full-time missionaries) / prior-year full-time missionaries</v>
      </c>
    </row>
    <row r="3709">
      <c r="A3709">
        <v>1980</v>
      </c>
      <c r="B3709" t="str">
        <v>of_church_on_mission</v>
      </c>
      <c r="C3709" t="str">
        <v>% of Church on Mission</v>
      </c>
      <c r="D3709" t="str">
        <v>yes</v>
      </c>
      <c r="E3709" t="str">
        <v>Full-time missionaries / official membership</v>
      </c>
    </row>
    <row r="3710">
      <c r="A3710">
        <v>1980</v>
      </c>
      <c r="B3710" t="str">
        <v>conv_missionary</v>
      </c>
      <c r="C3710" t="str">
        <v>% ∆ Conv / Missionary</v>
      </c>
      <c r="D3710" t="str">
        <v>yes</v>
      </c>
      <c r="E3710" t="str">
        <v>(Conv / Missionary - prior-year Conv / Missionary) / prior-year Conv / Missionary</v>
      </c>
    </row>
    <row r="3711">
      <c r="A3711">
        <v>1980</v>
      </c>
      <c r="B3711" t="str">
        <v>conv_missionary_ai</v>
      </c>
      <c r="C3711" t="str">
        <v>Conv / Missionary</v>
      </c>
      <c r="D3711" t="str">
        <v>yes</v>
      </c>
      <c r="E3711" t="str">
        <v>Converts / full-time missionaries</v>
      </c>
    </row>
    <row r="3712">
      <c r="A3712">
        <v>1980</v>
      </c>
      <c r="B3712" t="str">
        <v>net_membership_growth_missionary</v>
      </c>
      <c r="C3712" t="str">
        <v>Net Membership Growth / Missionary</v>
      </c>
      <c r="D3712" t="str">
        <v>yes</v>
      </c>
      <c r="E3712" t="str">
        <v>Official net growth / full-time missionaries</v>
      </c>
    </row>
    <row r="3713">
      <c r="A3713">
        <v>1980</v>
      </c>
      <c r="B3713" t="str">
        <v>gross_membership_increase_missionary</v>
      </c>
      <c r="C3713" t="str">
        <v>Gross Membership Increase / Missionary</v>
      </c>
      <c r="D3713" t="str">
        <v>yes</v>
      </c>
      <c r="E3713" t="str">
        <v>Membership increase / full-time missionaries</v>
      </c>
    </row>
    <row r="3714">
      <c r="A3714">
        <v>1980</v>
      </c>
      <c r="B3714" t="str">
        <v>all_missionaries</v>
      </c>
      <c r="C3714" t="str">
        <v>% ∆ All Missionaries</v>
      </c>
      <c r="D3714" t="str">
        <v>yes</v>
      </c>
      <c r="E3714" t="str">
        <v>(All missionaries - prior-year all missionaries) / prior-year all missionaries</v>
      </c>
    </row>
    <row r="3715">
      <c r="A3715">
        <v>1980</v>
      </c>
      <c r="B3715" t="str">
        <v>stakes</v>
      </c>
      <c r="C3715" t="str">
        <v>% ∆ Stakes</v>
      </c>
      <c r="D3715" t="str">
        <v>yes</v>
      </c>
      <c r="E3715" t="str">
        <v>(Stakes - prior-year stakes) / prior-year stakes</v>
      </c>
    </row>
    <row r="3716">
      <c r="A3716">
        <v>1980</v>
      </c>
      <c r="B3716" t="str">
        <v>districts_branches_prior_to_1980</v>
      </c>
      <c r="C3716" t="str">
        <v>% ∆ Districts (Branches prior to 1980)</v>
      </c>
      <c r="D3716" t="str">
        <v>yes</v>
      </c>
      <c r="E3716" t="str">
        <v>(Districts - prior-year districts) / prior-year districts</v>
      </c>
    </row>
    <row r="3717">
      <c r="A3717">
        <v>1980</v>
      </c>
      <c r="B3717" t="str">
        <v>members_stake_district</v>
      </c>
      <c r="C3717" t="str">
        <v>% ∆ Members / Stake &amp; District</v>
      </c>
      <c r="D3717" t="str">
        <v>yes</v>
      </c>
      <c r="E3717" t="str">
        <v>Year-over-year change in members per stake or district</v>
      </c>
    </row>
    <row r="3718">
      <c r="A3718">
        <v>1980</v>
      </c>
      <c r="B3718" t="str">
        <v>members_stake_district_bd</v>
      </c>
      <c r="C3718" t="str">
        <v>Members / Stake &amp; District</v>
      </c>
      <c r="D3718" t="str">
        <v>yes</v>
      </c>
      <c r="E3718" t="str">
        <v>Official membership / (stakes + districts)</v>
      </c>
    </row>
    <row r="3719">
      <c r="A3719">
        <v>1980</v>
      </c>
      <c r="B3719" t="str">
        <v>wards_branches</v>
      </c>
      <c r="C3719" t="str">
        <v>% ∆ Wards + Branches</v>
      </c>
      <c r="D3719" t="str">
        <v>yes</v>
      </c>
      <c r="E3719" t="str">
        <v>(Wards and branches - prior-year wards and branches) / prior-year wards and branches</v>
      </c>
    </row>
    <row r="3720">
      <c r="A3720">
        <v>1980</v>
      </c>
      <c r="B3720" t="str">
        <v>ward_branch_stake</v>
      </c>
      <c r="C3720" t="str">
        <v>Ward &amp; Branch / Stake</v>
      </c>
      <c r="D3720" t="str">
        <v>yes</v>
      </c>
      <c r="E3720" t="str">
        <v>Wards and branches / stakes</v>
      </c>
    </row>
    <row r="3721">
      <c r="A3721">
        <v>1980</v>
      </c>
      <c r="B3721" t="str">
        <v>wards_branches_stake_lost_since_1973</v>
      </c>
      <c r="C3721" t="str">
        <v>Wards + Branches / Stake lost since 1973</v>
      </c>
      <c r="D3721" t="str">
        <v>no</v>
      </c>
      <c r="E3721" t="str">
        <v>(1973 wards and branches / stakes) - (current wards and branches / stakes)</v>
      </c>
    </row>
    <row r="3722">
      <c r="A3722">
        <v>1980</v>
      </c>
      <c r="B3722" t="str">
        <v>members_ward_branch</v>
      </c>
      <c r="C3722" t="str">
        <v>Members / Ward &amp; Branch</v>
      </c>
      <c r="D3722" t="str">
        <v>yes</v>
      </c>
      <c r="E3722" t="str">
        <v>Official membership / wards and branches</v>
      </c>
    </row>
    <row r="3723">
      <c r="A3723">
        <v>1980</v>
      </c>
      <c r="B3723" t="str">
        <v>ward_branch_rolls_since_1980</v>
      </c>
      <c r="C3723" t="str">
        <v>Ward &amp; Branch Rolls ∆ since 1980</v>
      </c>
      <c r="D3723" t="str">
        <v>no</v>
      </c>
      <c r="E3723" t="str">
        <v>(Current members per ward and branch) - (1980 members per ward and branch)</v>
      </c>
    </row>
    <row r="3724">
      <c r="A3724">
        <v>1981</v>
      </c>
      <c r="B3724" t="str">
        <v>official_net_growth</v>
      </c>
      <c r="C3724" t="str">
        <v>Official Net Growth</v>
      </c>
      <c r="D3724" t="str">
        <v>yes</v>
      </c>
      <c r="E3724" t="str">
        <v>Official membership - prior-year official membership</v>
      </c>
    </row>
    <row r="3725">
      <c r="A3725">
        <v>1981</v>
      </c>
      <c r="B3725" t="str">
        <v>official_growth_rate</v>
      </c>
      <c r="C3725" t="str">
        <v>Official Growth Rate</v>
      </c>
      <c r="D3725" t="str">
        <v>yes</v>
      </c>
      <c r="E3725" t="str">
        <v>Official net growth / prior-year official membership</v>
      </c>
    </row>
    <row r="3726">
      <c r="A3726">
        <v>1981</v>
      </c>
      <c r="B3726" t="str">
        <v>yoy_net_growth</v>
      </c>
      <c r="C3726" t="str">
        <v>YoY % ∆ Net Growth</v>
      </c>
      <c r="D3726" t="str">
        <v>yes</v>
      </c>
      <c r="E3726" t="str">
        <v>(Official net growth - prior-year net growth) / prior-year net growth</v>
      </c>
    </row>
    <row r="3727">
      <c r="A3727">
        <v>1981</v>
      </c>
      <c r="B3727" t="str">
        <v>cor_baptisms</v>
      </c>
      <c r="C3727" t="str">
        <v>CoR Baptisms</v>
      </c>
      <c r="D3727" t="str">
        <v>yes</v>
      </c>
      <c r="E3727" t="str">
        <v>Children of record from 8 years prior * current CoR baptism rate</v>
      </c>
    </row>
    <row r="3728">
      <c r="A3728">
        <v>1981</v>
      </c>
      <c r="B3728" t="str">
        <v>yoy_cor</v>
      </c>
      <c r="C3728" t="str">
        <v>YoY % ∆ CoR</v>
      </c>
      <c r="D3728" t="str">
        <v>yes</v>
      </c>
      <c r="E3728" t="str">
        <v>(Children of record - prior-year children of record) / prior-year children of record</v>
      </c>
    </row>
    <row r="3729">
      <c r="A3729">
        <v>1981</v>
      </c>
      <c r="B3729" t="str">
        <v>cor_baptisms_as_of_net_growth</v>
      </c>
      <c r="C3729" t="str">
        <v>∆ CoR Baptisms as % of Net Growth</v>
      </c>
      <c r="D3729" t="str">
        <v>yes</v>
      </c>
      <c r="E3729" t="str">
        <v>Children-of-record baptisms / official net growth</v>
      </c>
    </row>
    <row r="3730">
      <c r="A3730">
        <v>1981</v>
      </c>
      <c r="B3730" t="str">
        <v>children_of_record_8_yrs_prior_baptized</v>
      </c>
      <c r="C3730" t="str">
        <v>% children of record, 8 yrs prior, baptized</v>
      </c>
      <c r="D3730" t="str">
        <v>yes</v>
      </c>
      <c r="E3730" t="str">
        <v>Prior-year CoR baptism rate - 0.0002</v>
      </c>
    </row>
    <row r="3731">
      <c r="A3731">
        <v>1981</v>
      </c>
      <c r="B3731" t="str">
        <v>percent_cor_from_8_years_prior_lost</v>
      </c>
      <c r="C3731" t="str">
        <v>Percent CoR from 8 years prior lost</v>
      </c>
      <c r="D3731" t="str">
        <v>yes</v>
      </c>
      <c r="E3731" t="str">
        <v>(CoR 8 years prior - CoR baptisms) / CoR 8 years prior</v>
      </c>
    </row>
    <row r="3732">
      <c r="A3732">
        <v>1981</v>
      </c>
      <c r="B3732" t="str">
        <v>yoy_converts</v>
      </c>
      <c r="C3732" t="str">
        <v>YoY % ∆ Converts</v>
      </c>
      <c r="D3732" t="str">
        <v>yes</v>
      </c>
      <c r="E3732" t="str">
        <v>(Converts - prior-year converts) / prior-year converts</v>
      </c>
    </row>
    <row r="3733">
      <c r="A3733">
        <v>1981</v>
      </c>
      <c r="B3733" t="str">
        <v>membership_increase</v>
      </c>
      <c r="C3733" t="str">
        <v>Membership Increase</v>
      </c>
      <c r="D3733" t="str">
        <v>yes</v>
      </c>
      <c r="E3733" t="str">
        <v>Converts + children-of-record baptisms</v>
      </c>
    </row>
    <row r="3734">
      <c r="A3734">
        <v>1981</v>
      </c>
      <c r="B3734" t="str">
        <v>attrition</v>
      </c>
      <c r="C3734" t="str">
        <v>% ∆ Attrition</v>
      </c>
      <c r="D3734" t="str">
        <v>no</v>
      </c>
      <c r="E3734" t="str">
        <v>(Current attrition - prior-year attrition) / prior-year attrition</v>
      </c>
    </row>
    <row r="3735">
      <c r="A3735">
        <v>1981</v>
      </c>
      <c r="B3735" t="str">
        <v>member_attrition_officially_accounted_for_death_resignation_unbaptized_8yo</v>
      </c>
      <c r="C3735" t="str">
        <v>Member Attrition Officially Accounted For (Death, Resignation, Unbaptized-8yo)</v>
      </c>
      <c r="D3735" t="str">
        <v>yes</v>
      </c>
      <c r="E3735" t="str">
        <v>Membership increase - official net growth</v>
      </c>
    </row>
    <row r="3736">
      <c r="A3736">
        <v>1981</v>
      </c>
      <c r="B3736" t="str">
        <v>missionaries</v>
      </c>
      <c r="C3736" t="str">
        <v>% ∆ Missionaries</v>
      </c>
      <c r="D3736" t="str">
        <v>yes</v>
      </c>
      <c r="E3736" t="str">
        <v>(Full-time missionaries - prior-year full-time missionaries) / prior-year full-time missionaries</v>
      </c>
    </row>
    <row r="3737">
      <c r="A3737">
        <v>1981</v>
      </c>
      <c r="B3737" t="str">
        <v>of_church_on_mission</v>
      </c>
      <c r="C3737" t="str">
        <v>% of Church on Mission</v>
      </c>
      <c r="D3737" t="str">
        <v>yes</v>
      </c>
      <c r="E3737" t="str">
        <v>Full-time missionaries / official membership</v>
      </c>
    </row>
    <row r="3738">
      <c r="A3738">
        <v>1981</v>
      </c>
      <c r="B3738" t="str">
        <v>conv_missionary</v>
      </c>
      <c r="C3738" t="str">
        <v>% ∆ Conv / Missionary</v>
      </c>
      <c r="D3738" t="str">
        <v>yes</v>
      </c>
      <c r="E3738" t="str">
        <v>(Conv / Missionary - prior-year Conv / Missionary) / prior-year Conv / Missionary</v>
      </c>
    </row>
    <row r="3739">
      <c r="A3739">
        <v>1981</v>
      </c>
      <c r="B3739" t="str">
        <v>conv_missionary_ai</v>
      </c>
      <c r="C3739" t="str">
        <v>Conv / Missionary</v>
      </c>
      <c r="D3739" t="str">
        <v>yes</v>
      </c>
      <c r="E3739" t="str">
        <v>Converts / full-time missionaries</v>
      </c>
    </row>
    <row r="3740">
      <c r="A3740">
        <v>1981</v>
      </c>
      <c r="B3740" t="str">
        <v>net_membership_growth_missionary</v>
      </c>
      <c r="C3740" t="str">
        <v>Net Membership Growth / Missionary</v>
      </c>
      <c r="D3740" t="str">
        <v>yes</v>
      </c>
      <c r="E3740" t="str">
        <v>Official net growth / full-time missionaries</v>
      </c>
    </row>
    <row r="3741">
      <c r="A3741">
        <v>1981</v>
      </c>
      <c r="B3741" t="str">
        <v>gross_membership_increase_missionary</v>
      </c>
      <c r="C3741" t="str">
        <v>Gross Membership Increase / Missionary</v>
      </c>
      <c r="D3741" t="str">
        <v>yes</v>
      </c>
      <c r="E3741" t="str">
        <v>Membership increase / full-time missionaries</v>
      </c>
    </row>
    <row r="3742">
      <c r="A3742">
        <v>1981</v>
      </c>
      <c r="B3742" t="str">
        <v>all_missionaries</v>
      </c>
      <c r="C3742" t="str">
        <v>% ∆ All Missionaries</v>
      </c>
      <c r="D3742" t="str">
        <v>yes</v>
      </c>
      <c r="E3742" t="str">
        <v>(All missionaries - prior-year all missionaries) / prior-year all missionaries</v>
      </c>
    </row>
    <row r="3743">
      <c r="A3743">
        <v>1981</v>
      </c>
      <c r="B3743" t="str">
        <v>stakes</v>
      </c>
      <c r="C3743" t="str">
        <v>% ∆ Stakes</v>
      </c>
      <c r="D3743" t="str">
        <v>yes</v>
      </c>
      <c r="E3743" t="str">
        <v>(Stakes - prior-year stakes) / prior-year stakes</v>
      </c>
    </row>
    <row r="3744">
      <c r="A3744">
        <v>1981</v>
      </c>
      <c r="B3744" t="str">
        <v>districts_branches_prior_to_1980</v>
      </c>
      <c r="C3744" t="str">
        <v>% ∆ Districts (Branches prior to 1980)</v>
      </c>
      <c r="D3744" t="str">
        <v>yes</v>
      </c>
      <c r="E3744" t="str">
        <v>(Districts - prior-year districts) / prior-year districts</v>
      </c>
    </row>
    <row r="3745">
      <c r="A3745">
        <v>1981</v>
      </c>
      <c r="B3745" t="str">
        <v>members_stake_district</v>
      </c>
      <c r="C3745" t="str">
        <v>% ∆ Members / Stake &amp; District</v>
      </c>
      <c r="D3745" t="str">
        <v>yes</v>
      </c>
      <c r="E3745" t="str">
        <v>Year-over-year change in members per stake or district</v>
      </c>
    </row>
    <row r="3746">
      <c r="A3746">
        <v>1981</v>
      </c>
      <c r="B3746" t="str">
        <v>members_stake_district_bd</v>
      </c>
      <c r="C3746" t="str">
        <v>Members / Stake &amp; District</v>
      </c>
      <c r="D3746" t="str">
        <v>yes</v>
      </c>
      <c r="E3746" t="str">
        <v>Official membership / (stakes + districts)</v>
      </c>
    </row>
    <row r="3747">
      <c r="A3747">
        <v>1981</v>
      </c>
      <c r="B3747" t="str">
        <v>wards_branches</v>
      </c>
      <c r="C3747" t="str">
        <v>% ∆ Wards + Branches</v>
      </c>
      <c r="D3747" t="str">
        <v>yes</v>
      </c>
      <c r="E3747" t="str">
        <v>(Wards and branches - prior-year wards and branches) / prior-year wards and branches</v>
      </c>
    </row>
    <row r="3748">
      <c r="A3748">
        <v>1981</v>
      </c>
      <c r="B3748" t="str">
        <v>ward_branch_stake</v>
      </c>
      <c r="C3748" t="str">
        <v>Ward &amp; Branch / Stake</v>
      </c>
      <c r="D3748" t="str">
        <v>yes</v>
      </c>
      <c r="E3748" t="str">
        <v>Wards and branches / stakes</v>
      </c>
    </row>
    <row r="3749">
      <c r="A3749">
        <v>1981</v>
      </c>
      <c r="B3749" t="str">
        <v>wards_branches_stake_lost_since_1973</v>
      </c>
      <c r="C3749" t="str">
        <v>Wards + Branches / Stake lost since 1973</v>
      </c>
      <c r="D3749" t="str">
        <v>no</v>
      </c>
      <c r="E3749" t="str">
        <v>(1973 wards and branches / stakes) - (current wards and branches / stakes)</v>
      </c>
    </row>
    <row r="3750">
      <c r="A3750">
        <v>1981</v>
      </c>
      <c r="B3750" t="str">
        <v>members_ward_branch</v>
      </c>
      <c r="C3750" t="str">
        <v>Members / Ward &amp; Branch</v>
      </c>
      <c r="D3750" t="str">
        <v>yes</v>
      </c>
      <c r="E3750" t="str">
        <v>Official membership / wards and branches</v>
      </c>
    </row>
    <row r="3751">
      <c r="A3751">
        <v>1981</v>
      </c>
      <c r="B3751" t="str">
        <v>ward_branch_rolls_since_1980</v>
      </c>
      <c r="C3751" t="str">
        <v>Ward &amp; Branch Rolls ∆ since 1980</v>
      </c>
      <c r="D3751" t="str">
        <v>no</v>
      </c>
      <c r="E3751" t="str">
        <v>(Current members per ward and branch) - (1980 members per ward and branch)</v>
      </c>
    </row>
    <row r="3752">
      <c r="A3752">
        <v>1981</v>
      </c>
      <c r="B3752" t="str">
        <v>supplemental_children_per_woman</v>
      </c>
      <c r="C3752" t="str">
        <v>Children per Woman</v>
      </c>
      <c r="D3752" t="str">
        <v>no</v>
      </c>
      <c r="E3752" t="str">
        <v>ROUND(I154*K154/(1000*N154),2)</v>
      </c>
    </row>
    <row r="3753">
      <c r="A3753">
        <v>1981</v>
      </c>
      <c r="B3753" t="str">
        <v>supplemental_female_male_ratio</v>
      </c>
      <c r="C3753" t="str">
        <v>Female/Male Ratio</v>
      </c>
      <c r="D3753" t="str">
        <v>no</v>
      </c>
      <c r="E3753" t="str">
        <v>round($N$153+((A154-$A$153)*($N$163-$N$153)/($A$163-$A$153)),4)</v>
      </c>
    </row>
    <row r="3754">
      <c r="A3754">
        <v>1982</v>
      </c>
      <c r="B3754" t="str">
        <v>official_net_growth</v>
      </c>
      <c r="C3754" t="str">
        <v>Official Net Growth</v>
      </c>
      <c r="D3754" t="str">
        <v>yes</v>
      </c>
      <c r="E3754" t="str">
        <v>Official membership - prior-year official membership</v>
      </c>
    </row>
    <row r="3755">
      <c r="A3755">
        <v>1982</v>
      </c>
      <c r="B3755" t="str">
        <v>official_growth_rate</v>
      </c>
      <c r="C3755" t="str">
        <v>Official Growth Rate</v>
      </c>
      <c r="D3755" t="str">
        <v>yes</v>
      </c>
      <c r="E3755" t="str">
        <v>Official net growth / prior-year official membership</v>
      </c>
    </row>
    <row r="3756">
      <c r="A3756">
        <v>1982</v>
      </c>
      <c r="B3756" t="str">
        <v>yoy_net_growth</v>
      </c>
      <c r="C3756" t="str">
        <v>YoY % ∆ Net Growth</v>
      </c>
      <c r="D3756" t="str">
        <v>yes</v>
      </c>
      <c r="E3756" t="str">
        <v>(Official net growth - prior-year net growth) / prior-year net growth</v>
      </c>
    </row>
    <row r="3757">
      <c r="A3757">
        <v>1982</v>
      </c>
      <c r="B3757" t="str">
        <v>cor_baptisms</v>
      </c>
      <c r="C3757" t="str">
        <v>CoR Baptisms</v>
      </c>
      <c r="D3757" t="str">
        <v>yes</v>
      </c>
      <c r="E3757" t="str">
        <v>Children of record from 8 years prior * current CoR baptism rate</v>
      </c>
    </row>
    <row r="3758">
      <c r="A3758">
        <v>1982</v>
      </c>
      <c r="B3758" t="str">
        <v>yoy_cor</v>
      </c>
      <c r="C3758" t="str">
        <v>YoY % ∆ CoR</v>
      </c>
      <c r="D3758" t="str">
        <v>yes</v>
      </c>
      <c r="E3758" t="str">
        <v>(Children of record - prior-year children of record) / prior-year children of record</v>
      </c>
    </row>
    <row r="3759">
      <c r="A3759">
        <v>1982</v>
      </c>
      <c r="B3759" t="str">
        <v>cor_baptisms_as_of_net_growth</v>
      </c>
      <c r="C3759" t="str">
        <v>∆ CoR Baptisms as % of Net Growth</v>
      </c>
      <c r="D3759" t="str">
        <v>yes</v>
      </c>
      <c r="E3759" t="str">
        <v>Children-of-record baptisms / official net growth</v>
      </c>
    </row>
    <row r="3760">
      <c r="A3760">
        <v>1982</v>
      </c>
      <c r="B3760" t="str">
        <v>children_of_record_8_yrs_prior_baptized</v>
      </c>
      <c r="C3760" t="str">
        <v>% children of record, 8 yrs prior, baptized</v>
      </c>
      <c r="D3760" t="str">
        <v>yes</v>
      </c>
      <c r="E3760" t="str">
        <v>Prior-year CoR baptism rate - 0.0002</v>
      </c>
    </row>
    <row r="3761">
      <c r="A3761">
        <v>1982</v>
      </c>
      <c r="B3761" t="str">
        <v>percent_cor_from_8_years_prior_lost</v>
      </c>
      <c r="C3761" t="str">
        <v>Percent CoR from 8 years prior lost</v>
      </c>
      <c r="D3761" t="str">
        <v>yes</v>
      </c>
      <c r="E3761" t="str">
        <v>(CoR 8 years prior - CoR baptisms) / CoR 8 years prior</v>
      </c>
    </row>
    <row r="3762">
      <c r="A3762">
        <v>1982</v>
      </c>
      <c r="B3762" t="str">
        <v>yoy_converts</v>
      </c>
      <c r="C3762" t="str">
        <v>YoY % ∆ Converts</v>
      </c>
      <c r="D3762" t="str">
        <v>yes</v>
      </c>
      <c r="E3762" t="str">
        <v>(Converts - prior-year converts) / prior-year converts</v>
      </c>
    </row>
    <row r="3763">
      <c r="A3763">
        <v>1982</v>
      </c>
      <c r="B3763" t="str">
        <v>membership_increase</v>
      </c>
      <c r="C3763" t="str">
        <v>Membership Increase</v>
      </c>
      <c r="D3763" t="str">
        <v>yes</v>
      </c>
      <c r="E3763" t="str">
        <v>Converts + children-of-record baptisms</v>
      </c>
    </row>
    <row r="3764">
      <c r="A3764">
        <v>1982</v>
      </c>
      <c r="B3764" t="str">
        <v>attrition</v>
      </c>
      <c r="C3764" t="str">
        <v>% ∆ Attrition</v>
      </c>
      <c r="D3764" t="str">
        <v>no</v>
      </c>
      <c r="E3764" t="str">
        <v>(Current attrition - prior-year attrition) / prior-year attrition</v>
      </c>
    </row>
    <row r="3765">
      <c r="A3765">
        <v>1982</v>
      </c>
      <c r="B3765" t="str">
        <v>member_attrition_officially_accounted_for_death_resignation_unbaptized_8yo</v>
      </c>
      <c r="C3765" t="str">
        <v>Member Attrition Officially Accounted For (Death, Resignation, Unbaptized-8yo)</v>
      </c>
      <c r="D3765" t="str">
        <v>yes</v>
      </c>
      <c r="E3765" t="str">
        <v>Membership increase - official net growth</v>
      </c>
    </row>
    <row r="3766">
      <c r="A3766">
        <v>1982</v>
      </c>
      <c r="B3766" t="str">
        <v>missionaries</v>
      </c>
      <c r="C3766" t="str">
        <v>% ∆ Missionaries</v>
      </c>
      <c r="D3766" t="str">
        <v>yes</v>
      </c>
      <c r="E3766" t="str">
        <v>(Full-time missionaries - prior-year full-time missionaries) / prior-year full-time missionaries</v>
      </c>
    </row>
    <row r="3767">
      <c r="A3767">
        <v>1982</v>
      </c>
      <c r="B3767" t="str">
        <v>of_church_on_mission</v>
      </c>
      <c r="C3767" t="str">
        <v>% of Church on Mission</v>
      </c>
      <c r="D3767" t="str">
        <v>yes</v>
      </c>
      <c r="E3767" t="str">
        <v>Full-time missionaries / official membership</v>
      </c>
    </row>
    <row r="3768">
      <c r="A3768">
        <v>1982</v>
      </c>
      <c r="B3768" t="str">
        <v>conv_missionary</v>
      </c>
      <c r="C3768" t="str">
        <v>% ∆ Conv / Missionary</v>
      </c>
      <c r="D3768" t="str">
        <v>yes</v>
      </c>
      <c r="E3768" t="str">
        <v>(Conv / Missionary - prior-year Conv / Missionary) / prior-year Conv / Missionary</v>
      </c>
    </row>
    <row r="3769">
      <c r="A3769">
        <v>1982</v>
      </c>
      <c r="B3769" t="str">
        <v>conv_missionary_ai</v>
      </c>
      <c r="C3769" t="str">
        <v>Conv / Missionary</v>
      </c>
      <c r="D3769" t="str">
        <v>yes</v>
      </c>
      <c r="E3769" t="str">
        <v>Converts / full-time missionaries</v>
      </c>
    </row>
    <row r="3770">
      <c r="A3770">
        <v>1982</v>
      </c>
      <c r="B3770" t="str">
        <v>net_membership_growth_missionary</v>
      </c>
      <c r="C3770" t="str">
        <v>Net Membership Growth / Missionary</v>
      </c>
      <c r="D3770" t="str">
        <v>yes</v>
      </c>
      <c r="E3770" t="str">
        <v>Official net growth / full-time missionaries</v>
      </c>
    </row>
    <row r="3771">
      <c r="A3771">
        <v>1982</v>
      </c>
      <c r="B3771" t="str">
        <v>gross_membership_increase_missionary</v>
      </c>
      <c r="C3771" t="str">
        <v>Gross Membership Increase / Missionary</v>
      </c>
      <c r="D3771" t="str">
        <v>yes</v>
      </c>
      <c r="E3771" t="str">
        <v>Membership increase / full-time missionaries</v>
      </c>
    </row>
    <row r="3772">
      <c r="A3772">
        <v>1982</v>
      </c>
      <c r="B3772" t="str">
        <v>all_missionaries</v>
      </c>
      <c r="C3772" t="str">
        <v>% ∆ All Missionaries</v>
      </c>
      <c r="D3772" t="str">
        <v>yes</v>
      </c>
      <c r="E3772" t="str">
        <v>(All missionaries - prior-year all missionaries) / prior-year all missionaries</v>
      </c>
    </row>
    <row r="3773">
      <c r="A3773">
        <v>1982</v>
      </c>
      <c r="B3773" t="str">
        <v>stakes</v>
      </c>
      <c r="C3773" t="str">
        <v>% ∆ Stakes</v>
      </c>
      <c r="D3773" t="str">
        <v>yes</v>
      </c>
      <c r="E3773" t="str">
        <v>(Stakes - prior-year stakes) / prior-year stakes</v>
      </c>
    </row>
    <row r="3774">
      <c r="A3774">
        <v>1982</v>
      </c>
      <c r="B3774" t="str">
        <v>districts_branches_prior_to_1980</v>
      </c>
      <c r="C3774" t="str">
        <v>% ∆ Districts (Branches prior to 1980)</v>
      </c>
      <c r="D3774" t="str">
        <v>yes</v>
      </c>
      <c r="E3774" t="str">
        <v>(Districts - prior-year districts) / prior-year districts</v>
      </c>
    </row>
    <row r="3775">
      <c r="A3775">
        <v>1982</v>
      </c>
      <c r="B3775" t="str">
        <v>members_stake_district</v>
      </c>
      <c r="C3775" t="str">
        <v>% ∆ Members / Stake &amp; District</v>
      </c>
      <c r="D3775" t="str">
        <v>yes</v>
      </c>
      <c r="E3775" t="str">
        <v>Year-over-year change in members per stake or district</v>
      </c>
    </row>
    <row r="3776">
      <c r="A3776">
        <v>1982</v>
      </c>
      <c r="B3776" t="str">
        <v>members_stake_district_bd</v>
      </c>
      <c r="C3776" t="str">
        <v>Members / Stake &amp; District</v>
      </c>
      <c r="D3776" t="str">
        <v>yes</v>
      </c>
      <c r="E3776" t="str">
        <v>Official membership / (stakes + districts)</v>
      </c>
    </row>
    <row r="3777">
      <c r="A3777">
        <v>1982</v>
      </c>
      <c r="B3777" t="str">
        <v>wards_branches</v>
      </c>
      <c r="C3777" t="str">
        <v>% ∆ Wards + Branches</v>
      </c>
      <c r="D3777" t="str">
        <v>yes</v>
      </c>
      <c r="E3777" t="str">
        <v>(Wards and branches - prior-year wards and branches) / prior-year wards and branches</v>
      </c>
    </row>
    <row r="3778">
      <c r="A3778">
        <v>1982</v>
      </c>
      <c r="B3778" t="str">
        <v>ward_branch_stake</v>
      </c>
      <c r="C3778" t="str">
        <v>Ward &amp; Branch / Stake</v>
      </c>
      <c r="D3778" t="str">
        <v>yes</v>
      </c>
      <c r="E3778" t="str">
        <v>Wards and branches / stakes</v>
      </c>
    </row>
    <row r="3779">
      <c r="A3779">
        <v>1982</v>
      </c>
      <c r="B3779" t="str">
        <v>wards_branches_stake_lost_since_1973</v>
      </c>
      <c r="C3779" t="str">
        <v>Wards + Branches / Stake lost since 1973</v>
      </c>
      <c r="D3779" t="str">
        <v>no</v>
      </c>
      <c r="E3779" t="str">
        <v>(1973 wards and branches / stakes) - (current wards and branches / stakes)</v>
      </c>
    </row>
    <row r="3780">
      <c r="A3780">
        <v>1982</v>
      </c>
      <c r="B3780" t="str">
        <v>members_ward_branch</v>
      </c>
      <c r="C3780" t="str">
        <v>Members / Ward &amp; Branch</v>
      </c>
      <c r="D3780" t="str">
        <v>yes</v>
      </c>
      <c r="E3780" t="str">
        <v>Official membership / wards and branches</v>
      </c>
    </row>
    <row r="3781">
      <c r="A3781">
        <v>1982</v>
      </c>
      <c r="B3781" t="str">
        <v>ward_branch_rolls_since_1980</v>
      </c>
      <c r="C3781" t="str">
        <v>Ward &amp; Branch Rolls ∆ since 1980</v>
      </c>
      <c r="D3781" t="str">
        <v>no</v>
      </c>
      <c r="E3781" t="str">
        <v>(Current members per ward and branch) - (1980 members per ward and branch)</v>
      </c>
    </row>
    <row r="3782">
      <c r="A3782">
        <v>1982</v>
      </c>
      <c r="B3782" t="str">
        <v>supplemental_children_per_woman</v>
      </c>
      <c r="C3782" t="str">
        <v>Children per Woman</v>
      </c>
      <c r="D3782" t="str">
        <v>no</v>
      </c>
      <c r="E3782" t="str">
        <v>ROUND(I155*B155*K155/(1000*B155*N155),2)</v>
      </c>
    </row>
    <row r="3783">
      <c r="A3783">
        <v>1983</v>
      </c>
      <c r="B3783" t="str">
        <v>official_net_growth</v>
      </c>
      <c r="C3783" t="str">
        <v>Official Net Growth</v>
      </c>
      <c r="D3783" t="str">
        <v>yes</v>
      </c>
      <c r="E3783" t="str">
        <v>Official membership - prior-year official membership</v>
      </c>
    </row>
    <row r="3784">
      <c r="A3784">
        <v>1983</v>
      </c>
      <c r="B3784" t="str">
        <v>official_growth_rate</v>
      </c>
      <c r="C3784" t="str">
        <v>Official Growth Rate</v>
      </c>
      <c r="D3784" t="str">
        <v>yes</v>
      </c>
      <c r="E3784" t="str">
        <v>Official net growth / prior-year official membership</v>
      </c>
    </row>
    <row r="3785">
      <c r="A3785">
        <v>1983</v>
      </c>
      <c r="B3785" t="str">
        <v>yoy_net_growth</v>
      </c>
      <c r="C3785" t="str">
        <v>YoY % ∆ Net Growth</v>
      </c>
      <c r="D3785" t="str">
        <v>yes</v>
      </c>
      <c r="E3785" t="str">
        <v>(Official net growth - prior-year net growth) / prior-year net growth</v>
      </c>
    </row>
    <row r="3786">
      <c r="A3786">
        <v>1983</v>
      </c>
      <c r="B3786" t="str">
        <v>cor_baptisms</v>
      </c>
      <c r="C3786" t="str">
        <v>CoR Baptisms</v>
      </c>
      <c r="D3786" t="str">
        <v>yes</v>
      </c>
      <c r="E3786" t="str">
        <v>Children of record from 8 years prior * current CoR baptism rate</v>
      </c>
    </row>
    <row r="3787">
      <c r="A3787">
        <v>1983</v>
      </c>
      <c r="B3787" t="str">
        <v>yoy_cor</v>
      </c>
      <c r="C3787" t="str">
        <v>YoY % ∆ CoR</v>
      </c>
      <c r="D3787" t="str">
        <v>yes</v>
      </c>
      <c r="E3787" t="str">
        <v>(Children of record - prior-year children of record) / prior-year children of record</v>
      </c>
    </row>
    <row r="3788">
      <c r="A3788">
        <v>1983</v>
      </c>
      <c r="B3788" t="str">
        <v>cor_baptisms_as_of_net_growth</v>
      </c>
      <c r="C3788" t="str">
        <v>∆ CoR Baptisms as % of Net Growth</v>
      </c>
      <c r="D3788" t="str">
        <v>yes</v>
      </c>
      <c r="E3788" t="str">
        <v>Children-of-record baptisms / official net growth</v>
      </c>
    </row>
    <row r="3789">
      <c r="A3789">
        <v>1983</v>
      </c>
      <c r="B3789" t="str">
        <v>children_of_record_8_yrs_prior_baptized</v>
      </c>
      <c r="C3789" t="str">
        <v>% children of record, 8 yrs prior, baptized</v>
      </c>
      <c r="D3789" t="str">
        <v>yes</v>
      </c>
      <c r="E3789" t="str">
        <v>Prior-year CoR baptism rate - 0.0002</v>
      </c>
    </row>
    <row r="3790">
      <c r="A3790">
        <v>1983</v>
      </c>
      <c r="B3790" t="str">
        <v>percent_cor_from_8_years_prior_lost</v>
      </c>
      <c r="C3790" t="str">
        <v>Percent CoR from 8 years prior lost</v>
      </c>
      <c r="D3790" t="str">
        <v>yes</v>
      </c>
      <c r="E3790" t="str">
        <v>(CoR 8 years prior - CoR baptisms) / CoR 8 years prior</v>
      </c>
    </row>
    <row r="3791">
      <c r="A3791">
        <v>1983</v>
      </c>
      <c r="B3791" t="str">
        <v>yoy_converts</v>
      </c>
      <c r="C3791" t="str">
        <v>YoY % ∆ Converts</v>
      </c>
      <c r="D3791" t="str">
        <v>yes</v>
      </c>
      <c r="E3791" t="str">
        <v>(Converts - prior-year converts) / prior-year converts</v>
      </c>
    </row>
    <row r="3792">
      <c r="A3792">
        <v>1983</v>
      </c>
      <c r="B3792" t="str">
        <v>membership_increase</v>
      </c>
      <c r="C3792" t="str">
        <v>Membership Increase</v>
      </c>
      <c r="D3792" t="str">
        <v>yes</v>
      </c>
      <c r="E3792" t="str">
        <v>Converts + children-of-record baptisms</v>
      </c>
    </row>
    <row r="3793">
      <c r="A3793">
        <v>1983</v>
      </c>
      <c r="B3793" t="str">
        <v>attrition</v>
      </c>
      <c r="C3793" t="str">
        <v>% ∆ Attrition</v>
      </c>
      <c r="D3793" t="str">
        <v>no</v>
      </c>
      <c r="E3793" t="str">
        <v>(Current attrition - prior-year attrition) / prior-year attrition</v>
      </c>
    </row>
    <row r="3794">
      <c r="A3794">
        <v>1983</v>
      </c>
      <c r="B3794" t="str">
        <v>member_attrition_officially_accounted_for_death_resignation_unbaptized_8yo</v>
      </c>
      <c r="C3794" t="str">
        <v>Member Attrition Officially Accounted For (Death, Resignation, Unbaptized-8yo)</v>
      </c>
      <c r="D3794" t="str">
        <v>yes</v>
      </c>
      <c r="E3794" t="str">
        <v>Membership increase - official net growth</v>
      </c>
    </row>
    <row r="3795">
      <c r="A3795">
        <v>1983</v>
      </c>
      <c r="B3795" t="str">
        <v>missionaries</v>
      </c>
      <c r="C3795" t="str">
        <v>% ∆ Missionaries</v>
      </c>
      <c r="D3795" t="str">
        <v>yes</v>
      </c>
      <c r="E3795" t="str">
        <v>(Full-time missionaries - prior-year full-time missionaries) / prior-year full-time missionaries</v>
      </c>
    </row>
    <row r="3796">
      <c r="A3796">
        <v>1983</v>
      </c>
      <c r="B3796" t="str">
        <v>of_church_on_mission</v>
      </c>
      <c r="C3796" t="str">
        <v>% of Church on Mission</v>
      </c>
      <c r="D3796" t="str">
        <v>yes</v>
      </c>
      <c r="E3796" t="str">
        <v>Full-time missionaries / official membership</v>
      </c>
    </row>
    <row r="3797">
      <c r="A3797">
        <v>1983</v>
      </c>
      <c r="B3797" t="str">
        <v>conv_missionary</v>
      </c>
      <c r="C3797" t="str">
        <v>% ∆ Conv / Missionary</v>
      </c>
      <c r="D3797" t="str">
        <v>yes</v>
      </c>
      <c r="E3797" t="str">
        <v>(Conv / Missionary - prior-year Conv / Missionary) / prior-year Conv / Missionary</v>
      </c>
    </row>
    <row r="3798">
      <c r="A3798">
        <v>1983</v>
      </c>
      <c r="B3798" t="str">
        <v>conv_missionary_ai</v>
      </c>
      <c r="C3798" t="str">
        <v>Conv / Missionary</v>
      </c>
      <c r="D3798" t="str">
        <v>yes</v>
      </c>
      <c r="E3798" t="str">
        <v>Converts / full-time missionaries</v>
      </c>
    </row>
    <row r="3799">
      <c r="A3799">
        <v>1983</v>
      </c>
      <c r="B3799" t="str">
        <v>net_membership_growth_missionary</v>
      </c>
      <c r="C3799" t="str">
        <v>Net Membership Growth / Missionary</v>
      </c>
      <c r="D3799" t="str">
        <v>yes</v>
      </c>
      <c r="E3799" t="str">
        <v>Official net growth / full-time missionaries</v>
      </c>
    </row>
    <row r="3800">
      <c r="A3800">
        <v>1983</v>
      </c>
      <c r="B3800" t="str">
        <v>gross_membership_increase_missionary</v>
      </c>
      <c r="C3800" t="str">
        <v>Gross Membership Increase / Missionary</v>
      </c>
      <c r="D3800" t="str">
        <v>yes</v>
      </c>
      <c r="E3800" t="str">
        <v>Membership increase / full-time missionaries</v>
      </c>
    </row>
    <row r="3801">
      <c r="A3801">
        <v>1983</v>
      </c>
      <c r="B3801" t="str">
        <v>all_missionaries</v>
      </c>
      <c r="C3801" t="str">
        <v>% ∆ All Missionaries</v>
      </c>
      <c r="D3801" t="str">
        <v>yes</v>
      </c>
      <c r="E3801" t="str">
        <v>(All missionaries - prior-year all missionaries) / prior-year all missionaries</v>
      </c>
    </row>
    <row r="3802">
      <c r="A3802">
        <v>1983</v>
      </c>
      <c r="B3802" t="str">
        <v>stakes</v>
      </c>
      <c r="C3802" t="str">
        <v>% ∆ Stakes</v>
      </c>
      <c r="D3802" t="str">
        <v>yes</v>
      </c>
      <c r="E3802" t="str">
        <v>(Stakes - prior-year stakes) / prior-year stakes</v>
      </c>
    </row>
    <row r="3803">
      <c r="A3803">
        <v>1983</v>
      </c>
      <c r="B3803" t="str">
        <v>districts_branches_prior_to_1980</v>
      </c>
      <c r="C3803" t="str">
        <v>% ∆ Districts (Branches prior to 1980)</v>
      </c>
      <c r="D3803" t="str">
        <v>yes</v>
      </c>
      <c r="E3803" t="str">
        <v>(Districts - prior-year districts) / prior-year districts</v>
      </c>
    </row>
    <row r="3804">
      <c r="A3804">
        <v>1983</v>
      </c>
      <c r="B3804" t="str">
        <v>members_stake_district</v>
      </c>
      <c r="C3804" t="str">
        <v>% ∆ Members / Stake &amp; District</v>
      </c>
      <c r="D3804" t="str">
        <v>yes</v>
      </c>
      <c r="E3804" t="str">
        <v>Year-over-year change in members per stake or district</v>
      </c>
    </row>
    <row r="3805">
      <c r="A3805">
        <v>1983</v>
      </c>
      <c r="B3805" t="str">
        <v>members_stake_district_bd</v>
      </c>
      <c r="C3805" t="str">
        <v>Members / Stake &amp; District</v>
      </c>
      <c r="D3805" t="str">
        <v>yes</v>
      </c>
      <c r="E3805" t="str">
        <v>Official membership / (stakes + districts)</v>
      </c>
    </row>
    <row r="3806">
      <c r="A3806">
        <v>1983</v>
      </c>
      <c r="B3806" t="str">
        <v>wards_branches</v>
      </c>
      <c r="C3806" t="str">
        <v>% ∆ Wards + Branches</v>
      </c>
      <c r="D3806" t="str">
        <v>yes</v>
      </c>
      <c r="E3806" t="str">
        <v>(Wards and branches - prior-year wards and branches) / prior-year wards and branches</v>
      </c>
    </row>
    <row r="3807">
      <c r="A3807">
        <v>1983</v>
      </c>
      <c r="B3807" t="str">
        <v>ward_branch_stake</v>
      </c>
      <c r="C3807" t="str">
        <v>Ward &amp; Branch / Stake</v>
      </c>
      <c r="D3807" t="str">
        <v>yes</v>
      </c>
      <c r="E3807" t="str">
        <v>Wards and branches / stakes</v>
      </c>
    </row>
    <row r="3808">
      <c r="A3808">
        <v>1983</v>
      </c>
      <c r="B3808" t="str">
        <v>wards_branches_stake_lost_since_1973</v>
      </c>
      <c r="C3808" t="str">
        <v>Wards + Branches / Stake lost since 1973</v>
      </c>
      <c r="D3808" t="str">
        <v>no</v>
      </c>
      <c r="E3808" t="str">
        <v>(1973 wards and branches / stakes) - (current wards and branches / stakes)</v>
      </c>
    </row>
    <row r="3809">
      <c r="A3809">
        <v>1983</v>
      </c>
      <c r="B3809" t="str">
        <v>members_ward_branch</v>
      </c>
      <c r="C3809" t="str">
        <v>Members / Ward &amp; Branch</v>
      </c>
      <c r="D3809" t="str">
        <v>yes</v>
      </c>
      <c r="E3809" t="str">
        <v>Official membership / wards and branches</v>
      </c>
    </row>
    <row r="3810">
      <c r="A3810">
        <v>1983</v>
      </c>
      <c r="B3810" t="str">
        <v>ward_branch_rolls_since_1980</v>
      </c>
      <c r="C3810" t="str">
        <v>Ward &amp; Branch Rolls ∆ since 1980</v>
      </c>
      <c r="D3810" t="str">
        <v>no</v>
      </c>
      <c r="E3810" t="str">
        <v>(Current members per ward and branch) - (1980 members per ward and branch)</v>
      </c>
    </row>
    <row r="3811">
      <c r="A3811">
        <v>1984</v>
      </c>
      <c r="B3811" t="str">
        <v>official_net_growth</v>
      </c>
      <c r="C3811" t="str">
        <v>Official Net Growth</v>
      </c>
      <c r="D3811" t="str">
        <v>yes</v>
      </c>
      <c r="E3811" t="str">
        <v>Official membership - prior-year official membership</v>
      </c>
    </row>
    <row r="3812">
      <c r="A3812">
        <v>1984</v>
      </c>
      <c r="B3812" t="str">
        <v>official_growth_rate</v>
      </c>
      <c r="C3812" t="str">
        <v>Official Growth Rate</v>
      </c>
      <c r="D3812" t="str">
        <v>yes</v>
      </c>
      <c r="E3812" t="str">
        <v>Official net growth / prior-year official membership</v>
      </c>
    </row>
    <row r="3813">
      <c r="A3813">
        <v>1984</v>
      </c>
      <c r="B3813" t="str">
        <v>yoy_net_growth</v>
      </c>
      <c r="C3813" t="str">
        <v>YoY % ∆ Net Growth</v>
      </c>
      <c r="D3813" t="str">
        <v>yes</v>
      </c>
      <c r="E3813" t="str">
        <v>(Official net growth - prior-year net growth) / prior-year net growth</v>
      </c>
    </row>
    <row r="3814">
      <c r="A3814">
        <v>1984</v>
      </c>
      <c r="B3814" t="str">
        <v>cor_baptisms</v>
      </c>
      <c r="C3814" t="str">
        <v>CoR Baptisms</v>
      </c>
      <c r="D3814" t="str">
        <v>yes</v>
      </c>
      <c r="E3814" t="str">
        <v>Children of record from 8 years prior * current CoR baptism rate</v>
      </c>
    </row>
    <row r="3815">
      <c r="A3815">
        <v>1984</v>
      </c>
      <c r="B3815" t="str">
        <v>yoy_cor</v>
      </c>
      <c r="C3815" t="str">
        <v>YoY % ∆ CoR</v>
      </c>
      <c r="D3815" t="str">
        <v>yes</v>
      </c>
      <c r="E3815" t="str">
        <v>(Children of record - prior-year children of record) / prior-year children of record</v>
      </c>
    </row>
    <row r="3816">
      <c r="A3816">
        <v>1984</v>
      </c>
      <c r="B3816" t="str">
        <v>cor_baptisms_as_of_net_growth</v>
      </c>
      <c r="C3816" t="str">
        <v>∆ CoR Baptisms as % of Net Growth</v>
      </c>
      <c r="D3816" t="str">
        <v>yes</v>
      </c>
      <c r="E3816" t="str">
        <v>Children-of-record baptisms / official net growth</v>
      </c>
    </row>
    <row r="3817">
      <c r="A3817">
        <v>1984</v>
      </c>
      <c r="B3817" t="str">
        <v>children_of_record_8_yrs_prior_baptized</v>
      </c>
      <c r="C3817" t="str">
        <v>% children of record, 8 yrs prior, baptized</v>
      </c>
      <c r="D3817" t="str">
        <v>yes</v>
      </c>
      <c r="E3817" t="str">
        <v>Prior-year CoR baptism rate - 0.0002</v>
      </c>
    </row>
    <row r="3818">
      <c r="A3818">
        <v>1984</v>
      </c>
      <c r="B3818" t="str">
        <v>percent_cor_from_8_years_prior_lost</v>
      </c>
      <c r="C3818" t="str">
        <v>Percent CoR from 8 years prior lost</v>
      </c>
      <c r="D3818" t="str">
        <v>yes</v>
      </c>
      <c r="E3818" t="str">
        <v>(CoR 8 years prior - CoR baptisms) / CoR 8 years prior</v>
      </c>
    </row>
    <row r="3819">
      <c r="A3819">
        <v>1984</v>
      </c>
      <c r="B3819" t="str">
        <v>yoy_converts</v>
      </c>
      <c r="C3819" t="str">
        <v>YoY % ∆ Converts</v>
      </c>
      <c r="D3819" t="str">
        <v>yes</v>
      </c>
      <c r="E3819" t="str">
        <v>(Converts - prior-year converts) / prior-year converts</v>
      </c>
    </row>
    <row r="3820">
      <c r="A3820">
        <v>1984</v>
      </c>
      <c r="B3820" t="str">
        <v>membership_increase</v>
      </c>
      <c r="C3820" t="str">
        <v>Membership Increase</v>
      </c>
      <c r="D3820" t="str">
        <v>yes</v>
      </c>
      <c r="E3820" t="str">
        <v>Converts + children-of-record baptisms</v>
      </c>
    </row>
    <row r="3821">
      <c r="A3821">
        <v>1984</v>
      </c>
      <c r="B3821" t="str">
        <v>attrition</v>
      </c>
      <c r="C3821" t="str">
        <v>% ∆ Attrition</v>
      </c>
      <c r="D3821" t="str">
        <v>no</v>
      </c>
      <c r="E3821" t="str">
        <v>(Current attrition - prior-year attrition) / prior-year attrition</v>
      </c>
    </row>
    <row r="3822">
      <c r="A3822">
        <v>1984</v>
      </c>
      <c r="B3822" t="str">
        <v>member_attrition_officially_accounted_for_death_resignation_unbaptized_8yo</v>
      </c>
      <c r="C3822" t="str">
        <v>Member Attrition Officially Accounted For (Death, Resignation, Unbaptized-8yo)</v>
      </c>
      <c r="D3822" t="str">
        <v>yes</v>
      </c>
      <c r="E3822" t="str">
        <v>Membership increase - official net growth</v>
      </c>
    </row>
    <row r="3823">
      <c r="A3823">
        <v>1984</v>
      </c>
      <c r="B3823" t="str">
        <v>missionaries</v>
      </c>
      <c r="C3823" t="str">
        <v>% ∆ Missionaries</v>
      </c>
      <c r="D3823" t="str">
        <v>yes</v>
      </c>
      <c r="E3823" t="str">
        <v>(Full-time missionaries - prior-year full-time missionaries) / prior-year full-time missionaries</v>
      </c>
    </row>
    <row r="3824">
      <c r="A3824">
        <v>1984</v>
      </c>
      <c r="B3824" t="str">
        <v>of_church_on_mission</v>
      </c>
      <c r="C3824" t="str">
        <v>% of Church on Mission</v>
      </c>
      <c r="D3824" t="str">
        <v>yes</v>
      </c>
      <c r="E3824" t="str">
        <v>Full-time missionaries / official membership</v>
      </c>
    </row>
    <row r="3825">
      <c r="A3825">
        <v>1984</v>
      </c>
      <c r="B3825" t="str">
        <v>conv_missionary</v>
      </c>
      <c r="C3825" t="str">
        <v>% ∆ Conv / Missionary</v>
      </c>
      <c r="D3825" t="str">
        <v>yes</v>
      </c>
      <c r="E3825" t="str">
        <v>(Conv / Missionary - prior-year Conv / Missionary) / prior-year Conv / Missionary</v>
      </c>
    </row>
    <row r="3826">
      <c r="A3826">
        <v>1984</v>
      </c>
      <c r="B3826" t="str">
        <v>conv_missionary_ai</v>
      </c>
      <c r="C3826" t="str">
        <v>Conv / Missionary</v>
      </c>
      <c r="D3826" t="str">
        <v>yes</v>
      </c>
      <c r="E3826" t="str">
        <v>Converts / full-time missionaries</v>
      </c>
    </row>
    <row r="3827">
      <c r="A3827">
        <v>1984</v>
      </c>
      <c r="B3827" t="str">
        <v>net_membership_growth_missionary</v>
      </c>
      <c r="C3827" t="str">
        <v>Net Membership Growth / Missionary</v>
      </c>
      <c r="D3827" t="str">
        <v>yes</v>
      </c>
      <c r="E3827" t="str">
        <v>Official net growth / full-time missionaries</v>
      </c>
    </row>
    <row r="3828">
      <c r="A3828">
        <v>1984</v>
      </c>
      <c r="B3828" t="str">
        <v>gross_membership_increase_missionary</v>
      </c>
      <c r="C3828" t="str">
        <v>Gross Membership Increase / Missionary</v>
      </c>
      <c r="D3828" t="str">
        <v>yes</v>
      </c>
      <c r="E3828" t="str">
        <v>Membership increase / full-time missionaries</v>
      </c>
    </row>
    <row r="3829">
      <c r="A3829">
        <v>1984</v>
      </c>
      <c r="B3829" t="str">
        <v>all_missionaries</v>
      </c>
      <c r="C3829" t="str">
        <v>% ∆ All Missionaries</v>
      </c>
      <c r="D3829" t="str">
        <v>yes</v>
      </c>
      <c r="E3829" t="str">
        <v>(All missionaries - prior-year all missionaries) / prior-year all missionaries</v>
      </c>
    </row>
    <row r="3830">
      <c r="A3830">
        <v>1984</v>
      </c>
      <c r="B3830" t="str">
        <v>stakes</v>
      </c>
      <c r="C3830" t="str">
        <v>% ∆ Stakes</v>
      </c>
      <c r="D3830" t="str">
        <v>yes</v>
      </c>
      <c r="E3830" t="str">
        <v>(Stakes - prior-year stakes) / prior-year stakes</v>
      </c>
    </row>
    <row r="3831">
      <c r="A3831">
        <v>1984</v>
      </c>
      <c r="B3831" t="str">
        <v>districts_branches_prior_to_1980</v>
      </c>
      <c r="C3831" t="str">
        <v>% ∆ Districts (Branches prior to 1980)</v>
      </c>
      <c r="D3831" t="str">
        <v>yes</v>
      </c>
      <c r="E3831" t="str">
        <v>(Districts - prior-year districts) / prior-year districts</v>
      </c>
    </row>
    <row r="3832">
      <c r="A3832">
        <v>1984</v>
      </c>
      <c r="B3832" t="str">
        <v>members_stake_district</v>
      </c>
      <c r="C3832" t="str">
        <v>% ∆ Members / Stake &amp; District</v>
      </c>
      <c r="D3832" t="str">
        <v>yes</v>
      </c>
      <c r="E3832" t="str">
        <v>Year-over-year change in members per stake or district</v>
      </c>
    </row>
    <row r="3833">
      <c r="A3833">
        <v>1984</v>
      </c>
      <c r="B3833" t="str">
        <v>members_stake_district_bd</v>
      </c>
      <c r="C3833" t="str">
        <v>Members / Stake &amp; District</v>
      </c>
      <c r="D3833" t="str">
        <v>yes</v>
      </c>
      <c r="E3833" t="str">
        <v>Official membership / (stakes + districts)</v>
      </c>
    </row>
    <row r="3834">
      <c r="A3834">
        <v>1984</v>
      </c>
      <c r="B3834" t="str">
        <v>wards_branches</v>
      </c>
      <c r="C3834" t="str">
        <v>% ∆ Wards + Branches</v>
      </c>
      <c r="D3834" t="str">
        <v>yes</v>
      </c>
      <c r="E3834" t="str">
        <v>(Wards and branches - prior-year wards and branches) / prior-year wards and branches</v>
      </c>
    </row>
    <row r="3835">
      <c r="A3835">
        <v>1984</v>
      </c>
      <c r="B3835" t="str">
        <v>ward_branch_stake</v>
      </c>
      <c r="C3835" t="str">
        <v>Ward &amp; Branch / Stake</v>
      </c>
      <c r="D3835" t="str">
        <v>yes</v>
      </c>
      <c r="E3835" t="str">
        <v>Wards and branches / stakes</v>
      </c>
    </row>
    <row r="3836">
      <c r="A3836">
        <v>1984</v>
      </c>
      <c r="B3836" t="str">
        <v>wards_branches_stake_lost_since_1973</v>
      </c>
      <c r="C3836" t="str">
        <v>Wards + Branches / Stake lost since 1973</v>
      </c>
      <c r="D3836" t="str">
        <v>no</v>
      </c>
      <c r="E3836" t="str">
        <v>(1973 wards and branches / stakes) - (current wards and branches / stakes)</v>
      </c>
    </row>
    <row r="3837">
      <c r="A3837">
        <v>1984</v>
      </c>
      <c r="B3837" t="str">
        <v>members_ward_branch</v>
      </c>
      <c r="C3837" t="str">
        <v>Members / Ward &amp; Branch</v>
      </c>
      <c r="D3837" t="str">
        <v>yes</v>
      </c>
      <c r="E3837" t="str">
        <v>Official membership / wards and branches</v>
      </c>
    </row>
    <row r="3838">
      <c r="A3838">
        <v>1984</v>
      </c>
      <c r="B3838" t="str">
        <v>ward_branch_rolls_since_1980</v>
      </c>
      <c r="C3838" t="str">
        <v>Ward &amp; Branch Rolls ∆ since 1980</v>
      </c>
      <c r="D3838" t="str">
        <v>no</v>
      </c>
      <c r="E3838" t="str">
        <v>(Current members per ward and branch) - (1980 members per ward and branch)</v>
      </c>
    </row>
    <row r="3839">
      <c r="A3839">
        <v>1984</v>
      </c>
      <c r="B3839" t="str">
        <v>supplemental_mormon_death_rate</v>
      </c>
      <c r="C3839" t="str">
        <v>Mormon Death Rate</v>
      </c>
      <c r="D3839" t="str">
        <v>no</v>
      </c>
      <c r="E3839" t="str">
        <v>round(((average(indirect("H"&amp;max(A157-1827-round(K157,0)-20,2)&amp;":H"&amp;max(A157-1827-round(K157,0),2)+min(round((A157-1827)/2,0),20)))+average(indirect("G"&amp;max(A157-1824-round(K157,0)-20,2)&amp;":G"&amp;max(A157-1824-round(K157,0),2)+min(round((A157-1824)/2,0),20)))+average(indirect("E"&amp;max(A157-1827-round(K157-(((3*K157/4)+8)/2),0)-20,2)&amp;":E"&amp;max(A157-1827-round(K157-(((3*K157/4)+8)/2),0),2)+min(round((A157-1827)/2,0),20))))*1000/average(B156:B157))*0.8,1)</v>
      </c>
    </row>
    <row r="3840">
      <c r="A3840">
        <v>1985</v>
      </c>
      <c r="B3840" t="str">
        <v>official_net_growth</v>
      </c>
      <c r="C3840" t="str">
        <v>Official Net Growth</v>
      </c>
      <c r="D3840" t="str">
        <v>yes</v>
      </c>
      <c r="E3840" t="str">
        <v>Official membership - prior-year official membership</v>
      </c>
    </row>
    <row r="3841">
      <c r="A3841">
        <v>1985</v>
      </c>
      <c r="B3841" t="str">
        <v>official_growth_rate</v>
      </c>
      <c r="C3841" t="str">
        <v>Official Growth Rate</v>
      </c>
      <c r="D3841" t="str">
        <v>yes</v>
      </c>
      <c r="E3841" t="str">
        <v>Official net growth / prior-year official membership</v>
      </c>
    </row>
    <row r="3842">
      <c r="A3842">
        <v>1985</v>
      </c>
      <c r="B3842" t="str">
        <v>yoy_net_growth</v>
      </c>
      <c r="C3842" t="str">
        <v>YoY % ∆ Net Growth</v>
      </c>
      <c r="D3842" t="str">
        <v>yes</v>
      </c>
      <c r="E3842" t="str">
        <v>(Official net growth - prior-year net growth) / prior-year net growth</v>
      </c>
    </row>
    <row r="3843">
      <c r="A3843">
        <v>1985</v>
      </c>
      <c r="B3843" t="str">
        <v>cor_baptisms</v>
      </c>
      <c r="C3843" t="str">
        <v>CoR Baptisms</v>
      </c>
      <c r="D3843" t="str">
        <v>yes</v>
      </c>
      <c r="E3843" t="str">
        <v>Children of record from 8 years prior * current CoR baptism rate</v>
      </c>
    </row>
    <row r="3844">
      <c r="A3844">
        <v>1985</v>
      </c>
      <c r="B3844" t="str">
        <v>yoy_cor</v>
      </c>
      <c r="C3844" t="str">
        <v>YoY % ∆ CoR</v>
      </c>
      <c r="D3844" t="str">
        <v>yes</v>
      </c>
      <c r="E3844" t="str">
        <v>(Children of record - prior-year children of record) / prior-year children of record</v>
      </c>
    </row>
    <row r="3845">
      <c r="A3845">
        <v>1985</v>
      </c>
      <c r="B3845" t="str">
        <v>cor_baptisms_as_of_net_growth</v>
      </c>
      <c r="C3845" t="str">
        <v>∆ CoR Baptisms as % of Net Growth</v>
      </c>
      <c r="D3845" t="str">
        <v>yes</v>
      </c>
      <c r="E3845" t="str">
        <v>Children-of-record baptisms / official net growth</v>
      </c>
    </row>
    <row r="3846">
      <c r="A3846">
        <v>1985</v>
      </c>
      <c r="B3846" t="str">
        <v>children_of_record_8_yrs_prior_baptized</v>
      </c>
      <c r="C3846" t="str">
        <v>% children of record, 8 yrs prior, baptized</v>
      </c>
      <c r="D3846" t="str">
        <v>yes</v>
      </c>
      <c r="E3846" t="str">
        <v>Prior-year CoR baptism rate - 0.0002</v>
      </c>
    </row>
    <row r="3847">
      <c r="A3847">
        <v>1985</v>
      </c>
      <c r="B3847" t="str">
        <v>percent_cor_from_8_years_prior_lost</v>
      </c>
      <c r="C3847" t="str">
        <v>Percent CoR from 8 years prior lost</v>
      </c>
      <c r="D3847" t="str">
        <v>yes</v>
      </c>
      <c r="E3847" t="str">
        <v>(CoR 8 years prior - CoR baptisms) / CoR 8 years prior</v>
      </c>
    </row>
    <row r="3848">
      <c r="A3848">
        <v>1985</v>
      </c>
      <c r="B3848" t="str">
        <v>yoy_converts</v>
      </c>
      <c r="C3848" t="str">
        <v>YoY % ∆ Converts</v>
      </c>
      <c r="D3848" t="str">
        <v>yes</v>
      </c>
      <c r="E3848" t="str">
        <v>(Converts - prior-year converts) / prior-year converts</v>
      </c>
    </row>
    <row r="3849">
      <c r="A3849">
        <v>1985</v>
      </c>
      <c r="B3849" t="str">
        <v>membership_increase</v>
      </c>
      <c r="C3849" t="str">
        <v>Membership Increase</v>
      </c>
      <c r="D3849" t="str">
        <v>yes</v>
      </c>
      <c r="E3849" t="str">
        <v>Converts + children-of-record baptisms</v>
      </c>
    </row>
    <row r="3850">
      <c r="A3850">
        <v>1985</v>
      </c>
      <c r="B3850" t="str">
        <v>attrition</v>
      </c>
      <c r="C3850" t="str">
        <v>% ∆ Attrition</v>
      </c>
      <c r="D3850" t="str">
        <v>no</v>
      </c>
      <c r="E3850" t="str">
        <v>(Current attrition - prior-year attrition) / prior-year attrition</v>
      </c>
    </row>
    <row r="3851">
      <c r="A3851">
        <v>1985</v>
      </c>
      <c r="B3851" t="str">
        <v>member_attrition_officially_accounted_for_death_resignation_unbaptized_8yo</v>
      </c>
      <c r="C3851" t="str">
        <v>Member Attrition Officially Accounted For (Death, Resignation, Unbaptized-8yo)</v>
      </c>
      <c r="D3851" t="str">
        <v>yes</v>
      </c>
      <c r="E3851" t="str">
        <v>Membership increase - official net growth</v>
      </c>
    </row>
    <row r="3852">
      <c r="A3852">
        <v>1985</v>
      </c>
      <c r="B3852" t="str">
        <v>missionaries</v>
      </c>
      <c r="C3852" t="str">
        <v>% ∆ Missionaries</v>
      </c>
      <c r="D3852" t="str">
        <v>yes</v>
      </c>
      <c r="E3852" t="str">
        <v>(Full-time missionaries - prior-year full-time missionaries) / prior-year full-time missionaries</v>
      </c>
    </row>
    <row r="3853">
      <c r="A3853">
        <v>1985</v>
      </c>
      <c r="B3853" t="str">
        <v>of_church_on_mission</v>
      </c>
      <c r="C3853" t="str">
        <v>% of Church on Mission</v>
      </c>
      <c r="D3853" t="str">
        <v>yes</v>
      </c>
      <c r="E3853" t="str">
        <v>Full-time missionaries / official membership</v>
      </c>
    </row>
    <row r="3854">
      <c r="A3854">
        <v>1985</v>
      </c>
      <c r="B3854" t="str">
        <v>conv_missionary</v>
      </c>
      <c r="C3854" t="str">
        <v>% ∆ Conv / Missionary</v>
      </c>
      <c r="D3854" t="str">
        <v>yes</v>
      </c>
      <c r="E3854" t="str">
        <v>(Conv / Missionary - prior-year Conv / Missionary) / prior-year Conv / Missionary</v>
      </c>
    </row>
    <row r="3855">
      <c r="A3855">
        <v>1985</v>
      </c>
      <c r="B3855" t="str">
        <v>conv_missionary_ai</v>
      </c>
      <c r="C3855" t="str">
        <v>Conv / Missionary</v>
      </c>
      <c r="D3855" t="str">
        <v>yes</v>
      </c>
      <c r="E3855" t="str">
        <v>Converts / full-time missionaries</v>
      </c>
    </row>
    <row r="3856">
      <c r="A3856">
        <v>1985</v>
      </c>
      <c r="B3856" t="str">
        <v>net_membership_growth_missionary</v>
      </c>
      <c r="C3856" t="str">
        <v>Net Membership Growth / Missionary</v>
      </c>
      <c r="D3856" t="str">
        <v>yes</v>
      </c>
      <c r="E3856" t="str">
        <v>Official net growth / full-time missionaries</v>
      </c>
    </row>
    <row r="3857">
      <c r="A3857">
        <v>1985</v>
      </c>
      <c r="B3857" t="str">
        <v>gross_membership_increase_missionary</v>
      </c>
      <c r="C3857" t="str">
        <v>Gross Membership Increase / Missionary</v>
      </c>
      <c r="D3857" t="str">
        <v>yes</v>
      </c>
      <c r="E3857" t="str">
        <v>Membership increase / full-time missionaries</v>
      </c>
    </row>
    <row r="3858">
      <c r="A3858">
        <v>1985</v>
      </c>
      <c r="B3858" t="str">
        <v>all_missionaries</v>
      </c>
      <c r="C3858" t="str">
        <v>% ∆ All Missionaries</v>
      </c>
      <c r="D3858" t="str">
        <v>yes</v>
      </c>
      <c r="E3858" t="str">
        <v>(All missionaries - prior-year all missionaries) / prior-year all missionaries</v>
      </c>
    </row>
    <row r="3859">
      <c r="A3859">
        <v>1985</v>
      </c>
      <c r="B3859" t="str">
        <v>stakes</v>
      </c>
      <c r="C3859" t="str">
        <v>% ∆ Stakes</v>
      </c>
      <c r="D3859" t="str">
        <v>yes</v>
      </c>
      <c r="E3859" t="str">
        <v>(Stakes - prior-year stakes) / prior-year stakes</v>
      </c>
    </row>
    <row r="3860">
      <c r="A3860">
        <v>1985</v>
      </c>
      <c r="B3860" t="str">
        <v>districts_branches_prior_to_1980</v>
      </c>
      <c r="C3860" t="str">
        <v>% ∆ Districts (Branches prior to 1980)</v>
      </c>
      <c r="D3860" t="str">
        <v>yes</v>
      </c>
      <c r="E3860" t="str">
        <v>(Districts - prior-year districts) / prior-year districts</v>
      </c>
    </row>
    <row r="3861">
      <c r="A3861">
        <v>1985</v>
      </c>
      <c r="B3861" t="str">
        <v>members_stake_district</v>
      </c>
      <c r="C3861" t="str">
        <v>% ∆ Members / Stake &amp; District</v>
      </c>
      <c r="D3861" t="str">
        <v>yes</v>
      </c>
      <c r="E3861" t="str">
        <v>Year-over-year change in members per stake or district</v>
      </c>
    </row>
    <row r="3862">
      <c r="A3862">
        <v>1985</v>
      </c>
      <c r="B3862" t="str">
        <v>members_stake_district_bd</v>
      </c>
      <c r="C3862" t="str">
        <v>Members / Stake &amp; District</v>
      </c>
      <c r="D3862" t="str">
        <v>yes</v>
      </c>
      <c r="E3862" t="str">
        <v>Official membership / (stakes + districts)</v>
      </c>
    </row>
    <row r="3863">
      <c r="A3863">
        <v>1985</v>
      </c>
      <c r="B3863" t="str">
        <v>wards_branches</v>
      </c>
      <c r="C3863" t="str">
        <v>% ∆ Wards + Branches</v>
      </c>
      <c r="D3863" t="str">
        <v>yes</v>
      </c>
      <c r="E3863" t="str">
        <v>(Wards and branches - prior-year wards and branches) / prior-year wards and branches</v>
      </c>
    </row>
    <row r="3864">
      <c r="A3864">
        <v>1985</v>
      </c>
      <c r="B3864" t="str">
        <v>ward_branch_stake</v>
      </c>
      <c r="C3864" t="str">
        <v>Ward &amp; Branch / Stake</v>
      </c>
      <c r="D3864" t="str">
        <v>yes</v>
      </c>
      <c r="E3864" t="str">
        <v>Wards and branches / stakes</v>
      </c>
    </row>
    <row r="3865">
      <c r="A3865">
        <v>1985</v>
      </c>
      <c r="B3865" t="str">
        <v>wards_branches_stake_lost_since_1973</v>
      </c>
      <c r="C3865" t="str">
        <v>Wards + Branches / Stake lost since 1973</v>
      </c>
      <c r="D3865" t="str">
        <v>no</v>
      </c>
      <c r="E3865" t="str">
        <v>(1973 wards and branches / stakes) - (current wards and branches / stakes)</v>
      </c>
    </row>
    <row r="3866">
      <c r="A3866">
        <v>1985</v>
      </c>
      <c r="B3866" t="str">
        <v>members_ward_branch</v>
      </c>
      <c r="C3866" t="str">
        <v>Members / Ward &amp; Branch</v>
      </c>
      <c r="D3866" t="str">
        <v>yes</v>
      </c>
      <c r="E3866" t="str">
        <v>Official membership / wards and branches</v>
      </c>
    </row>
    <row r="3867">
      <c r="A3867">
        <v>1985</v>
      </c>
      <c r="B3867" t="str">
        <v>ward_branch_rolls_since_1980</v>
      </c>
      <c r="C3867" t="str">
        <v>Ward &amp; Branch Rolls ∆ since 1980</v>
      </c>
      <c r="D3867" t="str">
        <v>no</v>
      </c>
      <c r="E3867" t="str">
        <v>(Current members per ward and branch) - (1980 members per ward and branch)</v>
      </c>
    </row>
    <row r="3868">
      <c r="A3868">
        <v>1985</v>
      </c>
      <c r="B3868" t="str">
        <v>melch_preisthood_holders</v>
      </c>
      <c r="C3868" t="str">
        <v>Melch Preisthood Holders</v>
      </c>
      <c r="D3868" t="str">
        <v>no</v>
      </c>
      <c r="E3868" t="str">
        <v>sum(BY76:CC76)</v>
      </c>
    </row>
    <row r="3869">
      <c r="A3869">
        <v>1985</v>
      </c>
      <c r="B3869" t="str">
        <v>aronic_priesthood_holders</v>
      </c>
      <c r="C3869" t="str">
        <v>Aronic Priesthood Holders</v>
      </c>
      <c r="D3869" t="str">
        <v>no</v>
      </c>
      <c r="E3869" t="str">
        <v>sum(CH76:CL76)</v>
      </c>
    </row>
    <row r="3870">
      <c r="A3870">
        <v>1985</v>
      </c>
      <c r="B3870" t="str">
        <v>total_priesthood_holders_actual</v>
      </c>
      <c r="C3870" t="str">
        <v>Total Priesthood Holders (actual)</v>
      </c>
      <c r="D3870" t="str">
        <v>no</v>
      </c>
      <c r="E3870" t="str">
        <v>CE76+BV76</v>
      </c>
    </row>
    <row r="3871">
      <c r="A3871">
        <v>1986</v>
      </c>
      <c r="B3871" t="str">
        <v>official_net_growth</v>
      </c>
      <c r="C3871" t="str">
        <v>Official Net Growth</v>
      </c>
      <c r="D3871" t="str">
        <v>yes</v>
      </c>
      <c r="E3871" t="str">
        <v>Official membership - prior-year official membership</v>
      </c>
    </row>
    <row r="3872">
      <c r="A3872">
        <v>1986</v>
      </c>
      <c r="B3872" t="str">
        <v>official_growth_rate</v>
      </c>
      <c r="C3872" t="str">
        <v>Official Growth Rate</v>
      </c>
      <c r="D3872" t="str">
        <v>yes</v>
      </c>
      <c r="E3872" t="str">
        <v>Official net growth / prior-year official membership</v>
      </c>
    </row>
    <row r="3873">
      <c r="A3873">
        <v>1986</v>
      </c>
      <c r="B3873" t="str">
        <v>yoy_net_growth</v>
      </c>
      <c r="C3873" t="str">
        <v>YoY % ∆ Net Growth</v>
      </c>
      <c r="D3873" t="str">
        <v>yes</v>
      </c>
      <c r="E3873" t="str">
        <v>(Official net growth - prior-year net growth) / prior-year net growth</v>
      </c>
    </row>
    <row r="3874">
      <c r="A3874">
        <v>1986</v>
      </c>
      <c r="B3874" t="str">
        <v>cor_baptisms</v>
      </c>
      <c r="C3874" t="str">
        <v>CoR Baptisms</v>
      </c>
      <c r="D3874" t="str">
        <v>yes</v>
      </c>
      <c r="E3874" t="str">
        <v>Children of record from 8 years prior * current CoR baptism rate</v>
      </c>
    </row>
    <row r="3875">
      <c r="A3875">
        <v>1986</v>
      </c>
      <c r="B3875" t="str">
        <v>yoy_cor</v>
      </c>
      <c r="C3875" t="str">
        <v>YoY % ∆ CoR</v>
      </c>
      <c r="D3875" t="str">
        <v>yes</v>
      </c>
      <c r="E3875" t="str">
        <v>(Children of record - prior-year children of record) / prior-year children of record</v>
      </c>
    </row>
    <row r="3876">
      <c r="A3876">
        <v>1986</v>
      </c>
      <c r="B3876" t="str">
        <v>cor_baptisms_as_of_net_growth</v>
      </c>
      <c r="C3876" t="str">
        <v>∆ CoR Baptisms as % of Net Growth</v>
      </c>
      <c r="D3876" t="str">
        <v>yes</v>
      </c>
      <c r="E3876" t="str">
        <v>Children-of-record baptisms / official net growth</v>
      </c>
    </row>
    <row r="3877">
      <c r="A3877">
        <v>1986</v>
      </c>
      <c r="B3877" t="str">
        <v>children_of_record_8_yrs_prior_baptized</v>
      </c>
      <c r="C3877" t="str">
        <v>% children of record, 8 yrs prior, baptized</v>
      </c>
      <c r="D3877" t="str">
        <v>yes</v>
      </c>
      <c r="E3877" t="str">
        <v>Prior-year CoR baptism rate - 0.0002</v>
      </c>
    </row>
    <row r="3878">
      <c r="A3878">
        <v>1986</v>
      </c>
      <c r="B3878" t="str">
        <v>percent_cor_from_8_years_prior_lost</v>
      </c>
      <c r="C3878" t="str">
        <v>Percent CoR from 8 years prior lost</v>
      </c>
      <c r="D3878" t="str">
        <v>yes</v>
      </c>
      <c r="E3878" t="str">
        <v>(CoR 8 years prior - CoR baptisms) / CoR 8 years prior</v>
      </c>
    </row>
    <row r="3879">
      <c r="A3879">
        <v>1986</v>
      </c>
      <c r="B3879" t="str">
        <v>yoy_converts</v>
      </c>
      <c r="C3879" t="str">
        <v>YoY % ∆ Converts</v>
      </c>
      <c r="D3879" t="str">
        <v>yes</v>
      </c>
      <c r="E3879" t="str">
        <v>(Converts - prior-year converts) / prior-year converts</v>
      </c>
    </row>
    <row r="3880">
      <c r="A3880">
        <v>1986</v>
      </c>
      <c r="B3880" t="str">
        <v>membership_increase</v>
      </c>
      <c r="C3880" t="str">
        <v>Membership Increase</v>
      </c>
      <c r="D3880" t="str">
        <v>yes</v>
      </c>
      <c r="E3880" t="str">
        <v>Converts + children-of-record baptisms</v>
      </c>
    </row>
    <row r="3881">
      <c r="A3881">
        <v>1986</v>
      </c>
      <c r="B3881" t="str">
        <v>attrition</v>
      </c>
      <c r="C3881" t="str">
        <v>% ∆ Attrition</v>
      </c>
      <c r="D3881" t="str">
        <v>no</v>
      </c>
      <c r="E3881" t="str">
        <v>(Current attrition - prior-year attrition) / prior-year attrition</v>
      </c>
    </row>
    <row r="3882">
      <c r="A3882">
        <v>1986</v>
      </c>
      <c r="B3882" t="str">
        <v>member_attrition_officially_accounted_for_death_resignation_unbaptized_8yo</v>
      </c>
      <c r="C3882" t="str">
        <v>Member Attrition Officially Accounted For (Death, Resignation, Unbaptized-8yo)</v>
      </c>
      <c r="D3882" t="str">
        <v>yes</v>
      </c>
      <c r="E3882" t="str">
        <v>Membership increase - official net growth</v>
      </c>
    </row>
    <row r="3883">
      <c r="A3883">
        <v>1986</v>
      </c>
      <c r="B3883" t="str">
        <v>missionaries</v>
      </c>
      <c r="C3883" t="str">
        <v>% ∆ Missionaries</v>
      </c>
      <c r="D3883" t="str">
        <v>yes</v>
      </c>
      <c r="E3883" t="str">
        <v>(Full-time missionaries - prior-year full-time missionaries) / prior-year full-time missionaries</v>
      </c>
    </row>
    <row r="3884">
      <c r="A3884">
        <v>1986</v>
      </c>
      <c r="B3884" t="str">
        <v>of_church_on_mission</v>
      </c>
      <c r="C3884" t="str">
        <v>% of Church on Mission</v>
      </c>
      <c r="D3884" t="str">
        <v>yes</v>
      </c>
      <c r="E3884" t="str">
        <v>Full-time missionaries / official membership</v>
      </c>
    </row>
    <row r="3885">
      <c r="A3885">
        <v>1986</v>
      </c>
      <c r="B3885" t="str">
        <v>conv_missionary</v>
      </c>
      <c r="C3885" t="str">
        <v>% ∆ Conv / Missionary</v>
      </c>
      <c r="D3885" t="str">
        <v>yes</v>
      </c>
      <c r="E3885" t="str">
        <v>(Conv / Missionary - prior-year Conv / Missionary) / prior-year Conv / Missionary</v>
      </c>
    </row>
    <row r="3886">
      <c r="A3886">
        <v>1986</v>
      </c>
      <c r="B3886" t="str">
        <v>conv_missionary_ai</v>
      </c>
      <c r="C3886" t="str">
        <v>Conv / Missionary</v>
      </c>
      <c r="D3886" t="str">
        <v>yes</v>
      </c>
      <c r="E3886" t="str">
        <v>Converts / full-time missionaries</v>
      </c>
    </row>
    <row r="3887">
      <c r="A3887">
        <v>1986</v>
      </c>
      <c r="B3887" t="str">
        <v>net_membership_growth_missionary</v>
      </c>
      <c r="C3887" t="str">
        <v>Net Membership Growth / Missionary</v>
      </c>
      <c r="D3887" t="str">
        <v>yes</v>
      </c>
      <c r="E3887" t="str">
        <v>Official net growth / full-time missionaries</v>
      </c>
    </row>
    <row r="3888">
      <c r="A3888">
        <v>1986</v>
      </c>
      <c r="B3888" t="str">
        <v>gross_membership_increase_missionary</v>
      </c>
      <c r="C3888" t="str">
        <v>Gross Membership Increase / Missionary</v>
      </c>
      <c r="D3888" t="str">
        <v>yes</v>
      </c>
      <c r="E3888" t="str">
        <v>Membership increase / full-time missionaries</v>
      </c>
    </row>
    <row r="3889">
      <c r="A3889">
        <v>1986</v>
      </c>
      <c r="B3889" t="str">
        <v>all_missionaries</v>
      </c>
      <c r="C3889" t="str">
        <v>% ∆ All Missionaries</v>
      </c>
      <c r="D3889" t="str">
        <v>yes</v>
      </c>
      <c r="E3889" t="str">
        <v>(All missionaries - prior-year all missionaries) / prior-year all missionaries</v>
      </c>
    </row>
    <row r="3890">
      <c r="A3890">
        <v>1986</v>
      </c>
      <c r="B3890" t="str">
        <v>stakes</v>
      </c>
      <c r="C3890" t="str">
        <v>% ∆ Stakes</v>
      </c>
      <c r="D3890" t="str">
        <v>yes</v>
      </c>
      <c r="E3890" t="str">
        <v>(Stakes - prior-year stakes) / prior-year stakes</v>
      </c>
    </row>
    <row r="3891">
      <c r="A3891">
        <v>1986</v>
      </c>
      <c r="B3891" t="str">
        <v>districts_branches_prior_to_1980</v>
      </c>
      <c r="C3891" t="str">
        <v>% ∆ Districts (Branches prior to 1980)</v>
      </c>
      <c r="D3891" t="str">
        <v>yes</v>
      </c>
      <c r="E3891" t="str">
        <v>(Districts - prior-year districts) / prior-year districts</v>
      </c>
    </row>
    <row r="3892">
      <c r="A3892">
        <v>1986</v>
      </c>
      <c r="B3892" t="str">
        <v>members_stake_district</v>
      </c>
      <c r="C3892" t="str">
        <v>% ∆ Members / Stake &amp; District</v>
      </c>
      <c r="D3892" t="str">
        <v>yes</v>
      </c>
      <c r="E3892" t="str">
        <v>Year-over-year change in members per stake or district</v>
      </c>
    </row>
    <row r="3893">
      <c r="A3893">
        <v>1986</v>
      </c>
      <c r="B3893" t="str">
        <v>members_stake_district_bd</v>
      </c>
      <c r="C3893" t="str">
        <v>Members / Stake &amp; District</v>
      </c>
      <c r="D3893" t="str">
        <v>yes</v>
      </c>
      <c r="E3893" t="str">
        <v>Official membership / (stakes + districts)</v>
      </c>
    </row>
    <row r="3894">
      <c r="A3894">
        <v>1986</v>
      </c>
      <c r="B3894" t="str">
        <v>wards_branches</v>
      </c>
      <c r="C3894" t="str">
        <v>% ∆ Wards + Branches</v>
      </c>
      <c r="D3894" t="str">
        <v>yes</v>
      </c>
      <c r="E3894" t="str">
        <v>(Wards and branches - prior-year wards and branches) / prior-year wards and branches</v>
      </c>
    </row>
    <row r="3895">
      <c r="A3895">
        <v>1986</v>
      </c>
      <c r="B3895" t="str">
        <v>ward_branch_stake</v>
      </c>
      <c r="C3895" t="str">
        <v>Ward &amp; Branch / Stake</v>
      </c>
      <c r="D3895" t="str">
        <v>yes</v>
      </c>
      <c r="E3895" t="str">
        <v>Wards and branches / stakes</v>
      </c>
    </row>
    <row r="3896">
      <c r="A3896">
        <v>1986</v>
      </c>
      <c r="B3896" t="str">
        <v>wards_branches_stake_lost_since_1973</v>
      </c>
      <c r="C3896" t="str">
        <v>Wards + Branches / Stake lost since 1973</v>
      </c>
      <c r="D3896" t="str">
        <v>no</v>
      </c>
      <c r="E3896" t="str">
        <v>(1973 wards and branches / stakes) - (current wards and branches / stakes)</v>
      </c>
    </row>
    <row r="3897">
      <c r="A3897">
        <v>1986</v>
      </c>
      <c r="B3897" t="str">
        <v>members_ward_branch</v>
      </c>
      <c r="C3897" t="str">
        <v>Members / Ward &amp; Branch</v>
      </c>
      <c r="D3897" t="str">
        <v>yes</v>
      </c>
      <c r="E3897" t="str">
        <v>Official membership / wards and branches</v>
      </c>
    </row>
    <row r="3898">
      <c r="A3898">
        <v>1986</v>
      </c>
      <c r="B3898" t="str">
        <v>ward_branch_rolls_since_1980</v>
      </c>
      <c r="C3898" t="str">
        <v>Ward &amp; Branch Rolls ∆ since 1980</v>
      </c>
      <c r="D3898" t="str">
        <v>no</v>
      </c>
      <c r="E3898" t="str">
        <v>(Current members per ward and branch) - (1980 members per ward and branch)</v>
      </c>
    </row>
    <row r="3899">
      <c r="A3899">
        <v>1986</v>
      </c>
      <c r="B3899" t="str">
        <v>of_members</v>
      </c>
      <c r="C3899" t="str">
        <v>% Of Members</v>
      </c>
      <c r="D3899" t="str">
        <v>no</v>
      </c>
      <c r="E3899" t="str">
        <v>BV75/$D75</v>
      </c>
    </row>
    <row r="3900">
      <c r="A3900">
        <v>1986</v>
      </c>
      <c r="B3900" t="str">
        <v>of_membership</v>
      </c>
      <c r="C3900" t="str">
        <v>% Of Membership</v>
      </c>
      <c r="D3900" t="str">
        <v>no</v>
      </c>
      <c r="E3900" t="str">
        <v>CE75/$D75</v>
      </c>
    </row>
    <row r="3901">
      <c r="A3901">
        <v>1987</v>
      </c>
      <c r="B3901" t="str">
        <v>official_net_growth</v>
      </c>
      <c r="C3901" t="str">
        <v>Official Net Growth</v>
      </c>
      <c r="D3901" t="str">
        <v>yes</v>
      </c>
      <c r="E3901" t="str">
        <v>Official membership - prior-year official membership</v>
      </c>
    </row>
    <row r="3902">
      <c r="A3902">
        <v>1987</v>
      </c>
      <c r="B3902" t="str">
        <v>official_growth_rate</v>
      </c>
      <c r="C3902" t="str">
        <v>Official Growth Rate</v>
      </c>
      <c r="D3902" t="str">
        <v>yes</v>
      </c>
      <c r="E3902" t="str">
        <v>Official net growth / prior-year official membership</v>
      </c>
    </row>
    <row r="3903">
      <c r="A3903">
        <v>1987</v>
      </c>
      <c r="B3903" t="str">
        <v>yoy_net_growth</v>
      </c>
      <c r="C3903" t="str">
        <v>YoY % ∆ Net Growth</v>
      </c>
      <c r="D3903" t="str">
        <v>yes</v>
      </c>
      <c r="E3903" t="str">
        <v>(Official net growth - prior-year net growth) / prior-year net growth</v>
      </c>
    </row>
    <row r="3904">
      <c r="A3904">
        <v>1987</v>
      </c>
      <c r="B3904" t="str">
        <v>cor_baptisms</v>
      </c>
      <c r="C3904" t="str">
        <v>CoR Baptisms</v>
      </c>
      <c r="D3904" t="str">
        <v>yes</v>
      </c>
      <c r="E3904" t="str">
        <v>Children of record from 8 years prior * current CoR baptism rate</v>
      </c>
    </row>
    <row r="3905">
      <c r="A3905">
        <v>1987</v>
      </c>
      <c r="B3905" t="str">
        <v>yoy_cor</v>
      </c>
      <c r="C3905" t="str">
        <v>YoY % ∆ CoR</v>
      </c>
      <c r="D3905" t="str">
        <v>yes</v>
      </c>
      <c r="E3905" t="str">
        <v>(Children of record - prior-year children of record) / prior-year children of record</v>
      </c>
    </row>
    <row r="3906">
      <c r="A3906">
        <v>1987</v>
      </c>
      <c r="B3906" t="str">
        <v>cor_baptisms_as_of_net_growth</v>
      </c>
      <c r="C3906" t="str">
        <v>∆ CoR Baptisms as % of Net Growth</v>
      </c>
      <c r="D3906" t="str">
        <v>yes</v>
      </c>
      <c r="E3906" t="str">
        <v>Children-of-record baptisms / official net growth</v>
      </c>
    </row>
    <row r="3907">
      <c r="A3907">
        <v>1987</v>
      </c>
      <c r="B3907" t="str">
        <v>children_of_record_8_yrs_prior_baptized</v>
      </c>
      <c r="C3907" t="str">
        <v>% children of record, 8 yrs prior, baptized</v>
      </c>
      <c r="D3907" t="str">
        <v>yes</v>
      </c>
      <c r="E3907" t="str">
        <v>Prior-year CoR baptism rate - 0.0002</v>
      </c>
    </row>
    <row r="3908">
      <c r="A3908">
        <v>1987</v>
      </c>
      <c r="B3908" t="str">
        <v>percent_cor_from_8_years_prior_lost</v>
      </c>
      <c r="C3908" t="str">
        <v>Percent CoR from 8 years prior lost</v>
      </c>
      <c r="D3908" t="str">
        <v>yes</v>
      </c>
      <c r="E3908" t="str">
        <v>(CoR 8 years prior - CoR baptisms) / CoR 8 years prior</v>
      </c>
    </row>
    <row r="3909">
      <c r="A3909">
        <v>1987</v>
      </c>
      <c r="B3909" t="str">
        <v>yoy_converts</v>
      </c>
      <c r="C3909" t="str">
        <v>YoY % ∆ Converts</v>
      </c>
      <c r="D3909" t="str">
        <v>yes</v>
      </c>
      <c r="E3909" t="str">
        <v>(Converts - prior-year converts) / prior-year converts</v>
      </c>
    </row>
    <row r="3910">
      <c r="A3910">
        <v>1987</v>
      </c>
      <c r="B3910" t="str">
        <v>membership_increase</v>
      </c>
      <c r="C3910" t="str">
        <v>Membership Increase</v>
      </c>
      <c r="D3910" t="str">
        <v>yes</v>
      </c>
      <c r="E3910" t="str">
        <v>Converts + children-of-record baptisms</v>
      </c>
    </row>
    <row r="3911">
      <c r="A3911">
        <v>1987</v>
      </c>
      <c r="B3911" t="str">
        <v>attrition</v>
      </c>
      <c r="C3911" t="str">
        <v>% ∆ Attrition</v>
      </c>
      <c r="D3911" t="str">
        <v>no</v>
      </c>
      <c r="E3911" t="str">
        <v>(Current attrition - prior-year attrition) / prior-year attrition</v>
      </c>
    </row>
    <row r="3912">
      <c r="A3912">
        <v>1987</v>
      </c>
      <c r="B3912" t="str">
        <v>member_attrition_officially_accounted_for_death_resignation_unbaptized_8yo</v>
      </c>
      <c r="C3912" t="str">
        <v>Member Attrition Officially Accounted For (Death, Resignation, Unbaptized-8yo)</v>
      </c>
      <c r="D3912" t="str">
        <v>yes</v>
      </c>
      <c r="E3912" t="str">
        <v>Membership increase - official net growth</v>
      </c>
    </row>
    <row r="3913">
      <c r="A3913">
        <v>1987</v>
      </c>
      <c r="B3913" t="str">
        <v>missionaries</v>
      </c>
      <c r="C3913" t="str">
        <v>% ∆ Missionaries</v>
      </c>
      <c r="D3913" t="str">
        <v>yes</v>
      </c>
      <c r="E3913" t="str">
        <v>(Full-time missionaries - prior-year full-time missionaries) / prior-year full-time missionaries</v>
      </c>
    </row>
    <row r="3914">
      <c r="A3914">
        <v>1987</v>
      </c>
      <c r="B3914" t="str">
        <v>of_church_on_mission</v>
      </c>
      <c r="C3914" t="str">
        <v>% of Church on Mission</v>
      </c>
      <c r="D3914" t="str">
        <v>yes</v>
      </c>
      <c r="E3914" t="str">
        <v>Full-time missionaries / official membership</v>
      </c>
    </row>
    <row r="3915">
      <c r="A3915">
        <v>1987</v>
      </c>
      <c r="B3915" t="str">
        <v>conv_missionary</v>
      </c>
      <c r="C3915" t="str">
        <v>% ∆ Conv / Missionary</v>
      </c>
      <c r="D3915" t="str">
        <v>yes</v>
      </c>
      <c r="E3915" t="str">
        <v>(Conv / Missionary - prior-year Conv / Missionary) / prior-year Conv / Missionary</v>
      </c>
    </row>
    <row r="3916">
      <c r="A3916">
        <v>1987</v>
      </c>
      <c r="B3916" t="str">
        <v>conv_missionary_ai</v>
      </c>
      <c r="C3916" t="str">
        <v>Conv / Missionary</v>
      </c>
      <c r="D3916" t="str">
        <v>yes</v>
      </c>
      <c r="E3916" t="str">
        <v>Converts / full-time missionaries</v>
      </c>
    </row>
    <row r="3917">
      <c r="A3917">
        <v>1987</v>
      </c>
      <c r="B3917" t="str">
        <v>net_membership_growth_missionary</v>
      </c>
      <c r="C3917" t="str">
        <v>Net Membership Growth / Missionary</v>
      </c>
      <c r="D3917" t="str">
        <v>yes</v>
      </c>
      <c r="E3917" t="str">
        <v>Official net growth / full-time missionaries</v>
      </c>
    </row>
    <row r="3918">
      <c r="A3918">
        <v>1987</v>
      </c>
      <c r="B3918" t="str">
        <v>gross_membership_increase_missionary</v>
      </c>
      <c r="C3918" t="str">
        <v>Gross Membership Increase / Missionary</v>
      </c>
      <c r="D3918" t="str">
        <v>yes</v>
      </c>
      <c r="E3918" t="str">
        <v>Membership increase / full-time missionaries</v>
      </c>
    </row>
    <row r="3919">
      <c r="A3919">
        <v>1987</v>
      </c>
      <c r="B3919" t="str">
        <v>all_missionaries</v>
      </c>
      <c r="C3919" t="str">
        <v>% ∆ All Missionaries</v>
      </c>
      <c r="D3919" t="str">
        <v>yes</v>
      </c>
      <c r="E3919" t="str">
        <v>(All missionaries - prior-year all missionaries) / prior-year all missionaries</v>
      </c>
    </row>
    <row r="3920">
      <c r="A3920">
        <v>1987</v>
      </c>
      <c r="B3920" t="str">
        <v>stakes</v>
      </c>
      <c r="C3920" t="str">
        <v>% ∆ Stakes</v>
      </c>
      <c r="D3920" t="str">
        <v>yes</v>
      </c>
      <c r="E3920" t="str">
        <v>(Stakes - prior-year stakes) / prior-year stakes</v>
      </c>
    </row>
    <row r="3921">
      <c r="A3921">
        <v>1987</v>
      </c>
      <c r="B3921" t="str">
        <v>districts_branches_prior_to_1980</v>
      </c>
      <c r="C3921" t="str">
        <v>% ∆ Districts (Branches prior to 1980)</v>
      </c>
      <c r="D3921" t="str">
        <v>yes</v>
      </c>
      <c r="E3921" t="str">
        <v>(Districts - prior-year districts) / prior-year districts</v>
      </c>
    </row>
    <row r="3922">
      <c r="A3922">
        <v>1987</v>
      </c>
      <c r="B3922" t="str">
        <v>members_stake_district</v>
      </c>
      <c r="C3922" t="str">
        <v>% ∆ Members / Stake &amp; District</v>
      </c>
      <c r="D3922" t="str">
        <v>yes</v>
      </c>
      <c r="E3922" t="str">
        <v>Year-over-year change in members per stake or district</v>
      </c>
    </row>
    <row r="3923">
      <c r="A3923">
        <v>1987</v>
      </c>
      <c r="B3923" t="str">
        <v>members_stake_district_bd</v>
      </c>
      <c r="C3923" t="str">
        <v>Members / Stake &amp; District</v>
      </c>
      <c r="D3923" t="str">
        <v>yes</v>
      </c>
      <c r="E3923" t="str">
        <v>Official membership / (stakes + districts)</v>
      </c>
    </row>
    <row r="3924">
      <c r="A3924">
        <v>1987</v>
      </c>
      <c r="B3924" t="str">
        <v>wards_branches</v>
      </c>
      <c r="C3924" t="str">
        <v>% ∆ Wards + Branches</v>
      </c>
      <c r="D3924" t="str">
        <v>yes</v>
      </c>
      <c r="E3924" t="str">
        <v>(Wards and branches - prior-year wards and branches) / prior-year wards and branches</v>
      </c>
    </row>
    <row r="3925">
      <c r="A3925">
        <v>1987</v>
      </c>
      <c r="B3925" t="str">
        <v>ward_branch_stake</v>
      </c>
      <c r="C3925" t="str">
        <v>Ward &amp; Branch / Stake</v>
      </c>
      <c r="D3925" t="str">
        <v>yes</v>
      </c>
      <c r="E3925" t="str">
        <v>Wards and branches / stakes</v>
      </c>
    </row>
    <row r="3926">
      <c r="A3926">
        <v>1987</v>
      </c>
      <c r="B3926" t="str">
        <v>wards_branches_stake_lost_since_1973</v>
      </c>
      <c r="C3926" t="str">
        <v>Wards + Branches / Stake lost since 1973</v>
      </c>
      <c r="D3926" t="str">
        <v>no</v>
      </c>
      <c r="E3926" t="str">
        <v>(1973 wards and branches / stakes) - (current wards and branches / stakes)</v>
      </c>
    </row>
    <row r="3927">
      <c r="A3927">
        <v>1987</v>
      </c>
      <c r="B3927" t="str">
        <v>members_ward_branch</v>
      </c>
      <c r="C3927" t="str">
        <v>Members / Ward &amp; Branch</v>
      </c>
      <c r="D3927" t="str">
        <v>yes</v>
      </c>
      <c r="E3927" t="str">
        <v>Official membership / wards and branches</v>
      </c>
    </row>
    <row r="3928">
      <c r="A3928">
        <v>1987</v>
      </c>
      <c r="B3928" t="str">
        <v>ward_branch_rolls_since_1980</v>
      </c>
      <c r="C3928" t="str">
        <v>Ward &amp; Branch Rolls ∆ since 1980</v>
      </c>
      <c r="D3928" t="str">
        <v>no</v>
      </c>
      <c r="E3928" t="str">
        <v>(Current members per ward and branch) - (1980 members per ward and branch)</v>
      </c>
    </row>
    <row r="3929">
      <c r="A3929">
        <v>1988</v>
      </c>
      <c r="B3929" t="str">
        <v>year</v>
      </c>
      <c r="C3929" t="str">
        <v>Year</v>
      </c>
      <c r="D3929" t="str">
        <v>yes</v>
      </c>
      <c r="E3929" t="str">
        <v>C72-1</v>
      </c>
    </row>
    <row r="3930">
      <c r="A3930">
        <v>1988</v>
      </c>
      <c r="B3930" t="str">
        <v>official_net_growth</v>
      </c>
      <c r="C3930" t="str">
        <v>Official Net Growth</v>
      </c>
      <c r="D3930" t="str">
        <v>yes</v>
      </c>
      <c r="E3930" t="str">
        <v>Official membership - prior-year official membership</v>
      </c>
    </row>
    <row r="3931">
      <c r="A3931">
        <v>1988</v>
      </c>
      <c r="B3931" t="str">
        <v>official_growth_rate</v>
      </c>
      <c r="C3931" t="str">
        <v>Official Growth Rate</v>
      </c>
      <c r="D3931" t="str">
        <v>yes</v>
      </c>
      <c r="E3931" t="str">
        <v>Official net growth / prior-year official membership</v>
      </c>
    </row>
    <row r="3932">
      <c r="A3932">
        <v>1988</v>
      </c>
      <c r="B3932" t="str">
        <v>yoy_net_growth</v>
      </c>
      <c r="C3932" t="str">
        <v>YoY % ∆ Net Growth</v>
      </c>
      <c r="D3932" t="str">
        <v>yes</v>
      </c>
      <c r="E3932" t="str">
        <v>(Official net growth - prior-year net growth) / prior-year net growth</v>
      </c>
    </row>
    <row r="3933">
      <c r="A3933">
        <v>1988</v>
      </c>
      <c r="B3933" t="str">
        <v>new_children_of_record_cor</v>
      </c>
      <c r="C3933" t="str">
        <v>New Children of Record (CoR)</v>
      </c>
      <c r="D3933" t="str">
        <v>no</v>
      </c>
      <c r="E3933" t="str">
        <v>P$64+((P$74-P$64)/10)*9</v>
      </c>
    </row>
    <row r="3934">
      <c r="A3934">
        <v>1988</v>
      </c>
      <c r="B3934" t="str">
        <v>cor_baptisms</v>
      </c>
      <c r="C3934" t="str">
        <v>CoR Baptisms</v>
      </c>
      <c r="D3934" t="str">
        <v>yes</v>
      </c>
      <c r="E3934" t="str">
        <v>Children of record from 8 years prior * current CoR baptism rate</v>
      </c>
    </row>
    <row r="3935">
      <c r="A3935">
        <v>1988</v>
      </c>
      <c r="B3935" t="str">
        <v>yoy_cor</v>
      </c>
      <c r="C3935" t="str">
        <v>YoY % ∆ CoR</v>
      </c>
      <c r="D3935" t="str">
        <v>yes</v>
      </c>
      <c r="E3935" t="str">
        <v>(Children of record - prior-year children of record) / prior-year children of record</v>
      </c>
    </row>
    <row r="3936">
      <c r="A3936">
        <v>1988</v>
      </c>
      <c r="B3936" t="str">
        <v>cor_baptisms_as_of_net_growth</v>
      </c>
      <c r="C3936" t="str">
        <v>∆ CoR Baptisms as % of Net Growth</v>
      </c>
      <c r="D3936" t="str">
        <v>yes</v>
      </c>
      <c r="E3936" t="str">
        <v>Children-of-record baptisms / official net growth</v>
      </c>
    </row>
    <row r="3937">
      <c r="A3937">
        <v>1988</v>
      </c>
      <c r="B3937" t="str">
        <v>children_of_record_8_yrs_prior_baptized</v>
      </c>
      <c r="C3937" t="str">
        <v>% children of record, 8 yrs prior, baptized</v>
      </c>
      <c r="D3937" t="str">
        <v>yes</v>
      </c>
      <c r="E3937" t="str">
        <v>Prior-year CoR baptism rate - 0.0002</v>
      </c>
    </row>
    <row r="3938">
      <c r="A3938">
        <v>1988</v>
      </c>
      <c r="B3938" t="str">
        <v>percent_cor_from_8_years_prior_lost</v>
      </c>
      <c r="C3938" t="str">
        <v>Percent CoR from 8 years prior lost</v>
      </c>
      <c r="D3938" t="str">
        <v>yes</v>
      </c>
      <c r="E3938" t="str">
        <v>(CoR 8 years prior - CoR baptisms) / CoR 8 years prior</v>
      </c>
    </row>
    <row r="3939">
      <c r="A3939">
        <v>1988</v>
      </c>
      <c r="B3939" t="str">
        <v>yoy_converts</v>
      </c>
      <c r="C3939" t="str">
        <v>YoY % ∆ Converts</v>
      </c>
      <c r="D3939" t="str">
        <v>yes</v>
      </c>
      <c r="E3939" t="str">
        <v>(Converts - prior-year converts) / prior-year converts</v>
      </c>
    </row>
    <row r="3940">
      <c r="A3940">
        <v>1988</v>
      </c>
      <c r="B3940" t="str">
        <v>membership_increase</v>
      </c>
      <c r="C3940" t="str">
        <v>Membership Increase</v>
      </c>
      <c r="D3940" t="str">
        <v>yes</v>
      </c>
      <c r="E3940" t="str">
        <v>Converts + children-of-record baptisms</v>
      </c>
    </row>
    <row r="3941">
      <c r="A3941">
        <v>1988</v>
      </c>
      <c r="B3941" t="str">
        <v>attrition</v>
      </c>
      <c r="C3941" t="str">
        <v>% ∆ Attrition</v>
      </c>
      <c r="D3941" t="str">
        <v>no</v>
      </c>
      <c r="E3941" t="str">
        <v>(Current attrition - prior-year attrition) / prior-year attrition</v>
      </c>
    </row>
    <row r="3942">
      <c r="A3942">
        <v>1988</v>
      </c>
      <c r="B3942" t="str">
        <v>member_attrition_officially_accounted_for_death_resignation_unbaptized_8yo</v>
      </c>
      <c r="C3942" t="str">
        <v>Member Attrition Officially Accounted For (Death, Resignation, Unbaptized-8yo)</v>
      </c>
      <c r="D3942" t="str">
        <v>yes</v>
      </c>
      <c r="E3942" t="str">
        <v>Membership increase - official net growth</v>
      </c>
    </row>
    <row r="3943">
      <c r="A3943">
        <v>1988</v>
      </c>
      <c r="B3943" t="str">
        <v>missionaries</v>
      </c>
      <c r="C3943" t="str">
        <v>% ∆ Missionaries</v>
      </c>
      <c r="D3943" t="str">
        <v>yes</v>
      </c>
      <c r="E3943" t="str">
        <v>(Full-time missionaries - prior-year full-time missionaries) / prior-year full-time missionaries</v>
      </c>
    </row>
    <row r="3944">
      <c r="A3944">
        <v>1988</v>
      </c>
      <c r="B3944" t="str">
        <v>of_church_on_mission</v>
      </c>
      <c r="C3944" t="str">
        <v>% of Church on Mission</v>
      </c>
      <c r="D3944" t="str">
        <v>yes</v>
      </c>
      <c r="E3944" t="str">
        <v>Full-time missionaries / official membership</v>
      </c>
    </row>
    <row r="3945">
      <c r="A3945">
        <v>1988</v>
      </c>
      <c r="B3945" t="str">
        <v>conv_missionary</v>
      </c>
      <c r="C3945" t="str">
        <v>% ∆ Conv / Missionary</v>
      </c>
      <c r="D3945" t="str">
        <v>yes</v>
      </c>
      <c r="E3945" t="str">
        <v>(Conv / Missionary - prior-year Conv / Missionary) / prior-year Conv / Missionary</v>
      </c>
    </row>
    <row r="3946">
      <c r="A3946">
        <v>1988</v>
      </c>
      <c r="B3946" t="str">
        <v>conv_missionary_ai</v>
      </c>
      <c r="C3946" t="str">
        <v>Conv / Missionary</v>
      </c>
      <c r="D3946" t="str">
        <v>yes</v>
      </c>
      <c r="E3946" t="str">
        <v>Converts / full-time missionaries</v>
      </c>
    </row>
    <row r="3947">
      <c r="A3947">
        <v>1988</v>
      </c>
      <c r="B3947" t="str">
        <v>net_membership_growth_missionary</v>
      </c>
      <c r="C3947" t="str">
        <v>Net Membership Growth / Missionary</v>
      </c>
      <c r="D3947" t="str">
        <v>yes</v>
      </c>
      <c r="E3947" t="str">
        <v>Official net growth / full-time missionaries</v>
      </c>
    </row>
    <row r="3948">
      <c r="A3948">
        <v>1988</v>
      </c>
      <c r="B3948" t="str">
        <v>gross_membership_increase_missionary</v>
      </c>
      <c r="C3948" t="str">
        <v>Gross Membership Increase / Missionary</v>
      </c>
      <c r="D3948" t="str">
        <v>yes</v>
      </c>
      <c r="E3948" t="str">
        <v>Membership increase / full-time missionaries</v>
      </c>
    </row>
    <row r="3949">
      <c r="A3949">
        <v>1988</v>
      </c>
      <c r="B3949" t="str">
        <v>all_missionaries</v>
      </c>
      <c r="C3949" t="str">
        <v>% ∆ All Missionaries</v>
      </c>
      <c r="D3949" t="str">
        <v>yes</v>
      </c>
      <c r="E3949" t="str">
        <v>(All missionaries - prior-year all missionaries) / prior-year all missionaries</v>
      </c>
    </row>
    <row r="3950">
      <c r="A3950">
        <v>1988</v>
      </c>
      <c r="B3950" t="str">
        <v>stakes</v>
      </c>
      <c r="C3950" t="str">
        <v>% ∆ Stakes</v>
      </c>
      <c r="D3950" t="str">
        <v>yes</v>
      </c>
      <c r="E3950" t="str">
        <v>(Stakes - prior-year stakes) / prior-year stakes</v>
      </c>
    </row>
    <row r="3951">
      <c r="A3951">
        <v>1988</v>
      </c>
      <c r="B3951" t="str">
        <v>districts_branches_prior_to_1980</v>
      </c>
      <c r="C3951" t="str">
        <v>% ∆ Districts (Branches prior to 1980)</v>
      </c>
      <c r="D3951" t="str">
        <v>yes</v>
      </c>
      <c r="E3951" t="str">
        <v>(Districts - prior-year districts) / prior-year districts</v>
      </c>
    </row>
    <row r="3952">
      <c r="A3952">
        <v>1988</v>
      </c>
      <c r="B3952" t="str">
        <v>members_stake_district</v>
      </c>
      <c r="C3952" t="str">
        <v>% ∆ Members / Stake &amp; District</v>
      </c>
      <c r="D3952" t="str">
        <v>yes</v>
      </c>
      <c r="E3952" t="str">
        <v>Year-over-year change in members per stake or district</v>
      </c>
    </row>
    <row r="3953">
      <c r="A3953">
        <v>1988</v>
      </c>
      <c r="B3953" t="str">
        <v>members_stake_district_bd</v>
      </c>
      <c r="C3953" t="str">
        <v>Members / Stake &amp; District</v>
      </c>
      <c r="D3953" t="str">
        <v>yes</v>
      </c>
      <c r="E3953" t="str">
        <v>Official membership / (stakes + districts)</v>
      </c>
    </row>
    <row r="3954">
      <c r="A3954">
        <v>1988</v>
      </c>
      <c r="B3954" t="str">
        <v>wards_branches</v>
      </c>
      <c r="C3954" t="str">
        <v>% ∆ Wards + Branches</v>
      </c>
      <c r="D3954" t="str">
        <v>yes</v>
      </c>
      <c r="E3954" t="str">
        <v>(Wards and branches - prior-year wards and branches) / prior-year wards and branches</v>
      </c>
    </row>
    <row r="3955">
      <c r="A3955">
        <v>1988</v>
      </c>
      <c r="B3955" t="str">
        <v>branches_last_yr_reported_1989</v>
      </c>
      <c r="C3955" t="str">
        <v>Branches (Last Yr Reported 1989)</v>
      </c>
      <c r="D3955" t="str">
        <v>no</v>
      </c>
      <c r="E3955" t="str">
        <v>BL73+BN73</v>
      </c>
    </row>
    <row r="3956">
      <c r="A3956">
        <v>1988</v>
      </c>
      <c r="B3956" t="str">
        <v>ward_branch_stake</v>
      </c>
      <c r="C3956" t="str">
        <v>Ward &amp; Branch / Stake</v>
      </c>
      <c r="D3956" t="str">
        <v>yes</v>
      </c>
      <c r="E3956" t="str">
        <v>Wards and branches / stakes</v>
      </c>
    </row>
    <row r="3957">
      <c r="A3957">
        <v>1988</v>
      </c>
      <c r="B3957" t="str">
        <v>wards_branches_stake_lost_since_1973</v>
      </c>
      <c r="C3957" t="str">
        <v>Wards + Branches / Stake lost since 1973</v>
      </c>
      <c r="D3957" t="str">
        <v>no</v>
      </c>
      <c r="E3957" t="str">
        <v>(1973 wards and branches / stakes) - (current wards and branches / stakes)</v>
      </c>
    </row>
    <row r="3958">
      <c r="A3958">
        <v>1988</v>
      </c>
      <c r="B3958" t="str">
        <v>members_ward_branch</v>
      </c>
      <c r="C3958" t="str">
        <v>Members / Ward &amp; Branch</v>
      </c>
      <c r="D3958" t="str">
        <v>yes</v>
      </c>
      <c r="E3958" t="str">
        <v>Official membership / wards and branches</v>
      </c>
    </row>
    <row r="3959">
      <c r="A3959">
        <v>1988</v>
      </c>
      <c r="B3959" t="str">
        <v>ward_branch_rolls_since_1980</v>
      </c>
      <c r="C3959" t="str">
        <v>Ward &amp; Branch Rolls ∆ since 1980</v>
      </c>
      <c r="D3959" t="str">
        <v>no</v>
      </c>
      <c r="E3959" t="str">
        <v>(Current members per ward and branch) - (1980 members per ward and branch)</v>
      </c>
    </row>
    <row r="3960">
      <c r="A3960">
        <v>1988</v>
      </c>
      <c r="B3960" t="str">
        <v>supplemental_births_to_active_members</v>
      </c>
      <c r="C3960" t="str">
        <v>Births to Active Members</v>
      </c>
      <c r="D3960" t="str">
        <v>no</v>
      </c>
      <c r="E3960" t="str">
        <v>(D169-(G168/3))/0.9</v>
      </c>
    </row>
    <row r="3961">
      <c r="A3961">
        <v>1989</v>
      </c>
      <c r="B3961" t="str">
        <v>year</v>
      </c>
      <c r="C3961" t="str">
        <v>Year</v>
      </c>
      <c r="D3961" t="str">
        <v>yes</v>
      </c>
      <c r="E3961" t="str">
        <v>(C71-1)</v>
      </c>
    </row>
    <row r="3962">
      <c r="A3962">
        <v>1989</v>
      </c>
      <c r="B3962" t="str">
        <v>official_net_growth</v>
      </c>
      <c r="C3962" t="str">
        <v>Official Net Growth</v>
      </c>
      <c r="D3962" t="str">
        <v>yes</v>
      </c>
      <c r="E3962" t="str">
        <v>Official membership - prior-year official membership</v>
      </c>
    </row>
    <row r="3963">
      <c r="A3963">
        <v>1989</v>
      </c>
      <c r="B3963" t="str">
        <v>official_growth_rate</v>
      </c>
      <c r="C3963" t="str">
        <v>Official Growth Rate</v>
      </c>
      <c r="D3963" t="str">
        <v>yes</v>
      </c>
      <c r="E3963" t="str">
        <v>Official net growth / prior-year official membership</v>
      </c>
    </row>
    <row r="3964">
      <c r="A3964">
        <v>1989</v>
      </c>
      <c r="B3964" t="str">
        <v>yoy_net_growth</v>
      </c>
      <c r="C3964" t="str">
        <v>YoY % ∆ Net Growth</v>
      </c>
      <c r="D3964" t="str">
        <v>yes</v>
      </c>
      <c r="E3964" t="str">
        <v>(Official net growth - prior-year net growth) / prior-year net growth</v>
      </c>
    </row>
    <row r="3965">
      <c r="A3965">
        <v>1989</v>
      </c>
      <c r="B3965" t="str">
        <v>new_children_of_record_cor</v>
      </c>
      <c r="C3965" t="str">
        <v>New Children of Record (CoR)</v>
      </c>
      <c r="D3965" t="str">
        <v>no</v>
      </c>
      <c r="E3965" t="str">
        <v>P$64+((P$74-P$64)/10)*8</v>
      </c>
    </row>
    <row r="3966">
      <c r="A3966">
        <v>1989</v>
      </c>
      <c r="B3966" t="str">
        <v>cor_baptisms</v>
      </c>
      <c r="C3966" t="str">
        <v>CoR Baptisms</v>
      </c>
      <c r="D3966" t="str">
        <v>yes</v>
      </c>
      <c r="E3966" t="str">
        <v>Children of record from 8 years prior * current CoR baptism rate</v>
      </c>
    </row>
    <row r="3967">
      <c r="A3967">
        <v>1989</v>
      </c>
      <c r="B3967" t="str">
        <v>yoy_cor</v>
      </c>
      <c r="C3967" t="str">
        <v>YoY % ∆ CoR</v>
      </c>
      <c r="D3967" t="str">
        <v>yes</v>
      </c>
      <c r="E3967" t="str">
        <v>(Children of record - prior-year children of record) / prior-year children of record</v>
      </c>
    </row>
    <row r="3968">
      <c r="A3968">
        <v>1989</v>
      </c>
      <c r="B3968" t="str">
        <v>cor_baptisms_as_of_net_growth</v>
      </c>
      <c r="C3968" t="str">
        <v>∆ CoR Baptisms as % of Net Growth</v>
      </c>
      <c r="D3968" t="str">
        <v>yes</v>
      </c>
      <c r="E3968" t="str">
        <v>Children-of-record baptisms / official net growth</v>
      </c>
    </row>
    <row r="3969">
      <c r="A3969">
        <v>1989</v>
      </c>
      <c r="B3969" t="str">
        <v>children_of_record_8_yrs_prior_baptized</v>
      </c>
      <c r="C3969" t="str">
        <v>% children of record, 8 yrs prior, baptized</v>
      </c>
      <c r="D3969" t="str">
        <v>yes</v>
      </c>
      <c r="E3969" t="str">
        <v>Prior-year CoR baptism rate - 0.0002</v>
      </c>
    </row>
    <row r="3970">
      <c r="A3970">
        <v>1989</v>
      </c>
      <c r="B3970" t="str">
        <v>percent_cor_from_8_years_prior_lost</v>
      </c>
      <c r="C3970" t="str">
        <v>Percent CoR from 8 years prior lost</v>
      </c>
      <c r="D3970" t="str">
        <v>yes</v>
      </c>
      <c r="E3970" t="str">
        <v>(CoR 8 years prior - CoR baptisms) / CoR 8 years prior</v>
      </c>
    </row>
    <row r="3971">
      <c r="A3971">
        <v>1989</v>
      </c>
      <c r="B3971" t="str">
        <v>yoy_converts</v>
      </c>
      <c r="C3971" t="str">
        <v>YoY % ∆ Converts</v>
      </c>
      <c r="D3971" t="str">
        <v>yes</v>
      </c>
      <c r="E3971" t="str">
        <v>(Converts - prior-year converts) / prior-year converts</v>
      </c>
    </row>
    <row r="3972">
      <c r="A3972">
        <v>1989</v>
      </c>
      <c r="B3972" t="str">
        <v>membership_increase</v>
      </c>
      <c r="C3972" t="str">
        <v>Membership Increase</v>
      </c>
      <c r="D3972" t="str">
        <v>yes</v>
      </c>
      <c r="E3972" t="str">
        <v>Converts + children-of-record baptisms</v>
      </c>
    </row>
    <row r="3973">
      <c r="A3973">
        <v>1989</v>
      </c>
      <c r="B3973" t="str">
        <v>attrition</v>
      </c>
      <c r="C3973" t="str">
        <v>% ∆ Attrition</v>
      </c>
      <c r="D3973" t="str">
        <v>no</v>
      </c>
      <c r="E3973" t="str">
        <v>(Current attrition - prior-year attrition) / prior-year attrition</v>
      </c>
    </row>
    <row r="3974">
      <c r="A3974">
        <v>1989</v>
      </c>
      <c r="B3974" t="str">
        <v>member_attrition_officially_accounted_for_death_resignation_unbaptized_8yo</v>
      </c>
      <c r="C3974" t="str">
        <v>Member Attrition Officially Accounted For (Death, Resignation, Unbaptized-8yo)</v>
      </c>
      <c r="D3974" t="str">
        <v>yes</v>
      </c>
      <c r="E3974" t="str">
        <v>Membership increase - official net growth</v>
      </c>
    </row>
    <row r="3975">
      <c r="A3975">
        <v>1989</v>
      </c>
      <c r="B3975" t="str">
        <v>missionaries</v>
      </c>
      <c r="C3975" t="str">
        <v>% ∆ Missionaries</v>
      </c>
      <c r="D3975" t="str">
        <v>yes</v>
      </c>
      <c r="E3975" t="str">
        <v>(Full-time missionaries - prior-year full-time missionaries) / prior-year full-time missionaries</v>
      </c>
    </row>
    <row r="3976">
      <c r="A3976">
        <v>1989</v>
      </c>
      <c r="B3976" t="str">
        <v>of_church_on_mission</v>
      </c>
      <c r="C3976" t="str">
        <v>% of Church on Mission</v>
      </c>
      <c r="D3976" t="str">
        <v>yes</v>
      </c>
      <c r="E3976" t="str">
        <v>Full-time missionaries / official membership</v>
      </c>
    </row>
    <row r="3977">
      <c r="A3977">
        <v>1989</v>
      </c>
      <c r="B3977" t="str">
        <v>conv_missionary</v>
      </c>
      <c r="C3977" t="str">
        <v>% ∆ Conv / Missionary</v>
      </c>
      <c r="D3977" t="str">
        <v>yes</v>
      </c>
      <c r="E3977" t="str">
        <v>(Conv / Missionary - prior-year Conv / Missionary) / prior-year Conv / Missionary</v>
      </c>
    </row>
    <row r="3978">
      <c r="A3978">
        <v>1989</v>
      </c>
      <c r="B3978" t="str">
        <v>conv_missionary_ai</v>
      </c>
      <c r="C3978" t="str">
        <v>Conv / Missionary</v>
      </c>
      <c r="D3978" t="str">
        <v>yes</v>
      </c>
      <c r="E3978" t="str">
        <v>Converts / full-time missionaries</v>
      </c>
    </row>
    <row r="3979">
      <c r="A3979">
        <v>1989</v>
      </c>
      <c r="B3979" t="str">
        <v>net_membership_growth_missionary</v>
      </c>
      <c r="C3979" t="str">
        <v>Net Membership Growth / Missionary</v>
      </c>
      <c r="D3979" t="str">
        <v>yes</v>
      </c>
      <c r="E3979" t="str">
        <v>Official net growth / full-time missionaries</v>
      </c>
    </row>
    <row r="3980">
      <c r="A3980">
        <v>1989</v>
      </c>
      <c r="B3980" t="str">
        <v>gross_membership_increase_missionary</v>
      </c>
      <c r="C3980" t="str">
        <v>Gross Membership Increase / Missionary</v>
      </c>
      <c r="D3980" t="str">
        <v>yes</v>
      </c>
      <c r="E3980" t="str">
        <v>Membership increase / full-time missionaries</v>
      </c>
    </row>
    <row r="3981">
      <c r="A3981">
        <v>1989</v>
      </c>
      <c r="B3981" t="str">
        <v>all_missionaries</v>
      </c>
      <c r="C3981" t="str">
        <v>% ∆ All Missionaries</v>
      </c>
      <c r="D3981" t="str">
        <v>yes</v>
      </c>
      <c r="E3981" t="str">
        <v>(All missionaries - prior-year all missionaries) / prior-year all missionaries</v>
      </c>
    </row>
    <row r="3982">
      <c r="A3982">
        <v>1989</v>
      </c>
      <c r="B3982" t="str">
        <v>stakes</v>
      </c>
      <c r="C3982" t="str">
        <v>% ∆ Stakes</v>
      </c>
      <c r="D3982" t="str">
        <v>yes</v>
      </c>
      <c r="E3982" t="str">
        <v>(Stakes - prior-year stakes) / prior-year stakes</v>
      </c>
    </row>
    <row r="3983">
      <c r="A3983">
        <v>1989</v>
      </c>
      <c r="B3983" t="str">
        <v>districts_branches_prior_to_1980</v>
      </c>
      <c r="C3983" t="str">
        <v>% ∆ Districts (Branches prior to 1980)</v>
      </c>
      <c r="D3983" t="str">
        <v>yes</v>
      </c>
      <c r="E3983" t="str">
        <v>(Districts - prior-year districts) / prior-year districts</v>
      </c>
    </row>
    <row r="3984">
      <c r="A3984">
        <v>1989</v>
      </c>
      <c r="B3984" t="str">
        <v>members_stake_district</v>
      </c>
      <c r="C3984" t="str">
        <v>% ∆ Members / Stake &amp; District</v>
      </c>
      <c r="D3984" t="str">
        <v>yes</v>
      </c>
      <c r="E3984" t="str">
        <v>Year-over-year change in members per stake or district</v>
      </c>
    </row>
    <row r="3985">
      <c r="A3985">
        <v>1989</v>
      </c>
      <c r="B3985" t="str">
        <v>members_stake_district_bd</v>
      </c>
      <c r="C3985" t="str">
        <v>Members / Stake &amp; District</v>
      </c>
      <c r="D3985" t="str">
        <v>yes</v>
      </c>
      <c r="E3985" t="str">
        <v>Official membership / (stakes + districts)</v>
      </c>
    </row>
    <row r="3986">
      <c r="A3986">
        <v>1989</v>
      </c>
      <c r="B3986" t="str">
        <v>wards_branches</v>
      </c>
      <c r="C3986" t="str">
        <v>% ∆ Wards + Branches</v>
      </c>
      <c r="D3986" t="str">
        <v>yes</v>
      </c>
      <c r="E3986" t="str">
        <v>(Wards and branches - prior-year wards and branches) / prior-year wards and branches</v>
      </c>
    </row>
    <row r="3987">
      <c r="A3987">
        <v>1989</v>
      </c>
      <c r="B3987" t="str">
        <v>wards_branches_bf</v>
      </c>
      <c r="C3987" t="str">
        <v>Wards &amp; Branches</v>
      </c>
      <c r="D3987" t="str">
        <v>no</v>
      </c>
      <c r="E3987" t="str">
        <v>BH72+BJ72</v>
      </c>
    </row>
    <row r="3988">
      <c r="A3988">
        <v>1989</v>
      </c>
      <c r="B3988" t="str">
        <v>ward_branch_stake</v>
      </c>
      <c r="C3988" t="str">
        <v>Ward &amp; Branch / Stake</v>
      </c>
      <c r="D3988" t="str">
        <v>yes</v>
      </c>
      <c r="E3988" t="str">
        <v>Wards and branches / stakes</v>
      </c>
    </row>
    <row r="3989">
      <c r="A3989">
        <v>1989</v>
      </c>
      <c r="B3989" t="str">
        <v>wards_branches_stake_lost_since_1973</v>
      </c>
      <c r="C3989" t="str">
        <v>Wards + Branches / Stake lost since 1973</v>
      </c>
      <c r="D3989" t="str">
        <v>no</v>
      </c>
      <c r="E3989" t="str">
        <v>(1973 wards and branches / stakes) - (current wards and branches / stakes)</v>
      </c>
    </row>
    <row r="3990">
      <c r="A3990">
        <v>1989</v>
      </c>
      <c r="B3990" t="str">
        <v>members_ward_branch</v>
      </c>
      <c r="C3990" t="str">
        <v>Members / Ward &amp; Branch</v>
      </c>
      <c r="D3990" t="str">
        <v>yes</v>
      </c>
      <c r="E3990" t="str">
        <v>Official membership / wards and branches</v>
      </c>
    </row>
    <row r="3991">
      <c r="A3991">
        <v>1989</v>
      </c>
      <c r="B3991" t="str">
        <v>ward_branch_rolls_since_1980</v>
      </c>
      <c r="C3991" t="str">
        <v>Ward &amp; Branch Rolls ∆ since 1980</v>
      </c>
      <c r="D3991" t="str">
        <v>no</v>
      </c>
      <c r="E3991" t="str">
        <v>(Current members per ward and branch) - (1980 members per ward and branch)</v>
      </c>
    </row>
    <row r="3992">
      <c r="A3992">
        <v>1989</v>
      </c>
      <c r="B3992" t="str">
        <v>supplemental_branches_in_stakes</v>
      </c>
      <c r="C3992" t="str">
        <v>Branches in Stakes</v>
      </c>
      <c r="D3992" t="str">
        <v>no</v>
      </c>
      <c r="E3992" t="str">
        <v>T162-W162</v>
      </c>
    </row>
    <row r="3993">
      <c r="A3993">
        <v>1989</v>
      </c>
      <c r="B3993" t="str">
        <v>supplemental_record_adjustments</v>
      </c>
      <c r="C3993" t="str">
        <v>Record Adjustments</v>
      </c>
      <c r="D3993" t="str">
        <v>no</v>
      </c>
      <c r="E3993" t="str">
        <v>(sum(H155:H161)+sum(G155:G161))*AW162/100-100000</v>
      </c>
    </row>
    <row r="3994">
      <c r="A3994">
        <v>1989</v>
      </c>
      <c r="B3994" t="str">
        <v>supplemental_names_removed_raw</v>
      </c>
      <c r="C3994" t="str">
        <v>Names Removed Raw</v>
      </c>
      <c r="D3994" t="str">
        <v>no</v>
      </c>
      <c r="E3994" t="str">
        <v>B161-B162+C162+E162-BA162-BB162+BC162</v>
      </c>
    </row>
    <row r="3995">
      <c r="A3995">
        <v>1989</v>
      </c>
      <c r="B3995" t="str">
        <v>supplemental_manual_corrections</v>
      </c>
      <c r="C3995" t="str">
        <v>Manual Corrections</v>
      </c>
      <c r="D3995" t="str">
        <v>no</v>
      </c>
      <c r="E3995" t="str">
        <v>0-BF161</v>
      </c>
    </row>
    <row r="3996">
      <c r="A3996">
        <v>1989</v>
      </c>
      <c r="B3996" t="str">
        <v>supplemental_names_removed</v>
      </c>
      <c r="C3996" t="str">
        <v>Names Removed</v>
      </c>
      <c r="D3996" t="str">
        <v>yes</v>
      </c>
      <c r="E3996" t="str">
        <v>BD162+BE162</v>
      </c>
    </row>
    <row r="3997">
      <c r="A3997">
        <v>1990</v>
      </c>
      <c r="B3997" t="str">
        <v>official_net_growth</v>
      </c>
      <c r="C3997" t="str">
        <v>Official Net Growth</v>
      </c>
      <c r="D3997" t="str">
        <v>yes</v>
      </c>
      <c r="E3997" t="str">
        <v>Official membership - prior-year official membership</v>
      </c>
    </row>
    <row r="3998">
      <c r="A3998">
        <v>1990</v>
      </c>
      <c r="B3998" t="str">
        <v>official_growth_rate</v>
      </c>
      <c r="C3998" t="str">
        <v>Official Growth Rate</v>
      </c>
      <c r="D3998" t="str">
        <v>yes</v>
      </c>
      <c r="E3998" t="str">
        <v>Official net growth / prior-year official membership</v>
      </c>
    </row>
    <row r="3999">
      <c r="A3999">
        <v>1990</v>
      </c>
      <c r="B3999" t="str">
        <v>yoy_net_growth</v>
      </c>
      <c r="C3999" t="str">
        <v>YoY % ∆ Net Growth</v>
      </c>
      <c r="D3999" t="str">
        <v>yes</v>
      </c>
      <c r="E3999" t="str">
        <v>(Official net growth - prior-year net growth) / prior-year net growth</v>
      </c>
    </row>
    <row r="4000">
      <c r="A4000">
        <v>1990</v>
      </c>
      <c r="B4000" t="str">
        <v>new_children_of_record_cor</v>
      </c>
      <c r="C4000" t="str">
        <v>New Children of Record (CoR)</v>
      </c>
      <c r="D4000" t="str">
        <v>no</v>
      </c>
      <c r="E4000" t="str">
        <v>P$64+((P$74-P$64)/10)*7</v>
      </c>
    </row>
    <row r="4001">
      <c r="A4001">
        <v>1990</v>
      </c>
      <c r="B4001" t="str">
        <v>cor_baptisms</v>
      </c>
      <c r="C4001" t="str">
        <v>CoR Baptisms</v>
      </c>
      <c r="D4001" t="str">
        <v>yes</v>
      </c>
      <c r="E4001" t="str">
        <v>Children of record from 8 years prior * current CoR baptism rate</v>
      </c>
    </row>
    <row r="4002">
      <c r="A4002">
        <v>1990</v>
      </c>
      <c r="B4002" t="str">
        <v>yoy_cor</v>
      </c>
      <c r="C4002" t="str">
        <v>YoY % ∆ CoR</v>
      </c>
      <c r="D4002" t="str">
        <v>yes</v>
      </c>
      <c r="E4002" t="str">
        <v>(Children of record - prior-year children of record) / prior-year children of record</v>
      </c>
    </row>
    <row r="4003">
      <c r="A4003">
        <v>1990</v>
      </c>
      <c r="B4003" t="str">
        <v>cor_baptisms_as_of_net_growth</v>
      </c>
      <c r="C4003" t="str">
        <v>∆ CoR Baptisms as % of Net Growth</v>
      </c>
      <c r="D4003" t="str">
        <v>yes</v>
      </c>
      <c r="E4003" t="str">
        <v>Children-of-record baptisms / official net growth</v>
      </c>
    </row>
    <row r="4004">
      <c r="A4004">
        <v>1990</v>
      </c>
      <c r="B4004" t="str">
        <v>children_of_record_8_yrs_prior_baptized</v>
      </c>
      <c r="C4004" t="str">
        <v>% children of record, 8 yrs prior, baptized</v>
      </c>
      <c r="D4004" t="str">
        <v>yes</v>
      </c>
      <c r="E4004" t="str">
        <v>Prior-year CoR baptism rate - 0.0002</v>
      </c>
    </row>
    <row r="4005">
      <c r="A4005">
        <v>1990</v>
      </c>
      <c r="B4005" t="str">
        <v>percent_cor_from_8_years_prior_lost</v>
      </c>
      <c r="C4005" t="str">
        <v>Percent CoR from 8 years prior lost</v>
      </c>
      <c r="D4005" t="str">
        <v>yes</v>
      </c>
      <c r="E4005" t="str">
        <v>(CoR 8 years prior - CoR baptisms) / CoR 8 years prior</v>
      </c>
    </row>
    <row r="4006">
      <c r="A4006">
        <v>1990</v>
      </c>
      <c r="B4006" t="str">
        <v>yoy_converts</v>
      </c>
      <c r="C4006" t="str">
        <v>YoY % ∆ Converts</v>
      </c>
      <c r="D4006" t="str">
        <v>yes</v>
      </c>
      <c r="E4006" t="str">
        <v>(Converts - prior-year converts) / prior-year converts</v>
      </c>
    </row>
    <row r="4007">
      <c r="A4007">
        <v>1990</v>
      </c>
      <c r="B4007" t="str">
        <v>membership_increase</v>
      </c>
      <c r="C4007" t="str">
        <v>Membership Increase</v>
      </c>
      <c r="D4007" t="str">
        <v>yes</v>
      </c>
      <c r="E4007" t="str">
        <v>Converts + children-of-record baptisms</v>
      </c>
    </row>
    <row r="4008">
      <c r="A4008">
        <v>1990</v>
      </c>
      <c r="B4008" t="str">
        <v>attrition</v>
      </c>
      <c r="C4008" t="str">
        <v>% ∆ Attrition</v>
      </c>
      <c r="D4008" t="str">
        <v>no</v>
      </c>
      <c r="E4008" t="str">
        <v>(Current attrition - prior-year attrition) / prior-year attrition</v>
      </c>
    </row>
    <row r="4009">
      <c r="A4009">
        <v>1990</v>
      </c>
      <c r="B4009" t="str">
        <v>member_attrition_officially_accounted_for_death_resignation_unbaptized_8yo</v>
      </c>
      <c r="C4009" t="str">
        <v>Member Attrition Officially Accounted For (Death, Resignation, Unbaptized-8yo)</v>
      </c>
      <c r="D4009" t="str">
        <v>yes</v>
      </c>
      <c r="E4009" t="str">
        <v>Membership increase - official net growth</v>
      </c>
    </row>
    <row r="4010">
      <c r="A4010">
        <v>1990</v>
      </c>
      <c r="B4010" t="str">
        <v>missionaries</v>
      </c>
      <c r="C4010" t="str">
        <v>% ∆ Missionaries</v>
      </c>
      <c r="D4010" t="str">
        <v>yes</v>
      </c>
      <c r="E4010" t="str">
        <v>(Full-time missionaries - prior-year full-time missionaries) / prior-year full-time missionaries</v>
      </c>
    </row>
    <row r="4011">
      <c r="A4011">
        <v>1990</v>
      </c>
      <c r="B4011" t="str">
        <v>of_church_on_mission</v>
      </c>
      <c r="C4011" t="str">
        <v>% of Church on Mission</v>
      </c>
      <c r="D4011" t="str">
        <v>yes</v>
      </c>
      <c r="E4011" t="str">
        <v>Full-time missionaries / official membership</v>
      </c>
    </row>
    <row r="4012">
      <c r="A4012">
        <v>1990</v>
      </c>
      <c r="B4012" t="str">
        <v>conv_missionary</v>
      </c>
      <c r="C4012" t="str">
        <v>% ∆ Conv / Missionary</v>
      </c>
      <c r="D4012" t="str">
        <v>yes</v>
      </c>
      <c r="E4012" t="str">
        <v>(Conv / Missionary - prior-year Conv / Missionary) / prior-year Conv / Missionary</v>
      </c>
    </row>
    <row r="4013">
      <c r="A4013">
        <v>1990</v>
      </c>
      <c r="B4013" t="str">
        <v>conv_missionary_ai</v>
      </c>
      <c r="C4013" t="str">
        <v>Conv / Missionary</v>
      </c>
      <c r="D4013" t="str">
        <v>yes</v>
      </c>
      <c r="E4013" t="str">
        <v>Converts / full-time missionaries</v>
      </c>
    </row>
    <row r="4014">
      <c r="A4014">
        <v>1990</v>
      </c>
      <c r="B4014" t="str">
        <v>net_membership_growth_missionary</v>
      </c>
      <c r="C4014" t="str">
        <v>Net Membership Growth / Missionary</v>
      </c>
      <c r="D4014" t="str">
        <v>yes</v>
      </c>
      <c r="E4014" t="str">
        <v>Official net growth / full-time missionaries</v>
      </c>
    </row>
    <row r="4015">
      <c r="A4015">
        <v>1990</v>
      </c>
      <c r="B4015" t="str">
        <v>gross_membership_increase_missionary</v>
      </c>
      <c r="C4015" t="str">
        <v>Gross Membership Increase / Missionary</v>
      </c>
      <c r="D4015" t="str">
        <v>yes</v>
      </c>
      <c r="E4015" t="str">
        <v>Membership increase / full-time missionaries</v>
      </c>
    </row>
    <row r="4016">
      <c r="A4016">
        <v>1990</v>
      </c>
      <c r="B4016" t="str">
        <v>all_missionaries</v>
      </c>
      <c r="C4016" t="str">
        <v>% ∆ All Missionaries</v>
      </c>
      <c r="D4016" t="str">
        <v>yes</v>
      </c>
      <c r="E4016" t="str">
        <v>(All missionaries - prior-year all missionaries) / prior-year all missionaries</v>
      </c>
    </row>
    <row r="4017">
      <c r="A4017">
        <v>1990</v>
      </c>
      <c r="B4017" t="str">
        <v>stakes</v>
      </c>
      <c r="C4017" t="str">
        <v>% ∆ Stakes</v>
      </c>
      <c r="D4017" t="str">
        <v>yes</v>
      </c>
      <c r="E4017" t="str">
        <v>(Stakes - prior-year stakes) / prior-year stakes</v>
      </c>
    </row>
    <row r="4018">
      <c r="A4018">
        <v>1990</v>
      </c>
      <c r="B4018" t="str">
        <v>districts_branches_prior_to_1980</v>
      </c>
      <c r="C4018" t="str">
        <v>% ∆ Districts (Branches prior to 1980)</v>
      </c>
      <c r="D4018" t="str">
        <v>yes</v>
      </c>
      <c r="E4018" t="str">
        <v>(Districts - prior-year districts) / prior-year districts</v>
      </c>
    </row>
    <row r="4019">
      <c r="A4019">
        <v>1990</v>
      </c>
      <c r="B4019" t="str">
        <v>members_stake_district</v>
      </c>
      <c r="C4019" t="str">
        <v>% ∆ Members / Stake &amp; District</v>
      </c>
      <c r="D4019" t="str">
        <v>yes</v>
      </c>
      <c r="E4019" t="str">
        <v>Year-over-year change in members per stake or district</v>
      </c>
    </row>
    <row r="4020">
      <c r="A4020">
        <v>1990</v>
      </c>
      <c r="B4020" t="str">
        <v>members_stake_district_bd</v>
      </c>
      <c r="C4020" t="str">
        <v>Members / Stake &amp; District</v>
      </c>
      <c r="D4020" t="str">
        <v>yes</v>
      </c>
      <c r="E4020" t="str">
        <v>Official membership / (stakes + districts)</v>
      </c>
    </row>
    <row r="4021">
      <c r="A4021">
        <v>1990</v>
      </c>
      <c r="B4021" t="str">
        <v>wards_branches</v>
      </c>
      <c r="C4021" t="str">
        <v>% ∆ Wards + Branches</v>
      </c>
      <c r="D4021" t="str">
        <v>yes</v>
      </c>
      <c r="E4021" t="str">
        <v>(Wards and branches - prior-year wards and branches) / prior-year wards and branches</v>
      </c>
    </row>
    <row r="4022">
      <c r="A4022">
        <v>1990</v>
      </c>
      <c r="B4022" t="str">
        <v>ward_branch_stake</v>
      </c>
      <c r="C4022" t="str">
        <v>Ward &amp; Branch / Stake</v>
      </c>
      <c r="D4022" t="str">
        <v>yes</v>
      </c>
      <c r="E4022" t="str">
        <v>Wards and branches / stakes</v>
      </c>
    </row>
    <row r="4023">
      <c r="A4023">
        <v>1990</v>
      </c>
      <c r="B4023" t="str">
        <v>wards_branches_stake_lost_since_1973</v>
      </c>
      <c r="C4023" t="str">
        <v>Wards + Branches / Stake lost since 1973</v>
      </c>
      <c r="D4023" t="str">
        <v>no</v>
      </c>
      <c r="E4023" t="str">
        <v>(1973 wards and branches / stakes) - (current wards and branches / stakes)</v>
      </c>
    </row>
    <row r="4024">
      <c r="A4024">
        <v>1990</v>
      </c>
      <c r="B4024" t="str">
        <v>members_ward_branch</v>
      </c>
      <c r="C4024" t="str">
        <v>Members / Ward &amp; Branch</v>
      </c>
      <c r="D4024" t="str">
        <v>yes</v>
      </c>
      <c r="E4024" t="str">
        <v>Official membership / wards and branches</v>
      </c>
    </row>
    <row r="4025">
      <c r="A4025">
        <v>1990</v>
      </c>
      <c r="B4025" t="str">
        <v>ward_branch_rolls_since_1980</v>
      </c>
      <c r="C4025" t="str">
        <v>Ward &amp; Branch Rolls ∆ since 1980</v>
      </c>
      <c r="D4025" t="str">
        <v>no</v>
      </c>
      <c r="E4025" t="str">
        <v>(Current members per ward and branch) - (1980 members per ward and branch)</v>
      </c>
    </row>
    <row r="4026">
      <c r="A4026">
        <v>1990</v>
      </c>
      <c r="B4026" t="str">
        <v>supplemental_branches</v>
      </c>
      <c r="C4026" t="str">
        <v>Branches</v>
      </c>
      <c r="D4026" t="str">
        <v>no</v>
      </c>
      <c r="E4026" t="str">
        <v>R163-U163</v>
      </c>
    </row>
    <row r="4027">
      <c r="A4027">
        <v>1990</v>
      </c>
      <c r="B4027" t="str">
        <v>supplemental_wards</v>
      </c>
      <c r="C4027" t="str">
        <v>Wards</v>
      </c>
      <c r="D4027" t="str">
        <v>no</v>
      </c>
      <c r="E4027" t="str">
        <v>round(average(U162,U164),0)</v>
      </c>
    </row>
    <row r="4028">
      <c r="A4028">
        <v>1990</v>
      </c>
      <c r="B4028" t="str">
        <v>supplemental_branches_in_stakes</v>
      </c>
      <c r="C4028" t="str">
        <v>Branches in Stakes</v>
      </c>
      <c r="D4028" t="str">
        <v>no</v>
      </c>
      <c r="E4028" t="str">
        <v>S163-U163</v>
      </c>
    </row>
    <row r="4029">
      <c r="A4029">
        <v>1991</v>
      </c>
      <c r="B4029" t="str">
        <v>official_net_growth</v>
      </c>
      <c r="C4029" t="str">
        <v>Official Net Growth</v>
      </c>
      <c r="D4029" t="str">
        <v>yes</v>
      </c>
      <c r="E4029" t="str">
        <v>Official membership - prior-year official membership</v>
      </c>
    </row>
    <row r="4030">
      <c r="A4030">
        <v>1991</v>
      </c>
      <c r="B4030" t="str">
        <v>official_growth_rate</v>
      </c>
      <c r="C4030" t="str">
        <v>Official Growth Rate</v>
      </c>
      <c r="D4030" t="str">
        <v>yes</v>
      </c>
      <c r="E4030" t="str">
        <v>Official net growth / prior-year official membership</v>
      </c>
    </row>
    <row r="4031">
      <c r="A4031">
        <v>1991</v>
      </c>
      <c r="B4031" t="str">
        <v>yoy_net_growth</v>
      </c>
      <c r="C4031" t="str">
        <v>YoY % ∆ Net Growth</v>
      </c>
      <c r="D4031" t="str">
        <v>yes</v>
      </c>
      <c r="E4031" t="str">
        <v>(Official net growth - prior-year net growth) / prior-year net growth</v>
      </c>
    </row>
    <row r="4032">
      <c r="A4032">
        <v>1991</v>
      </c>
      <c r="B4032" t="str">
        <v>new_children_of_record_cor</v>
      </c>
      <c r="C4032" t="str">
        <v>New Children of Record (CoR)</v>
      </c>
      <c r="D4032" t="str">
        <v>no</v>
      </c>
      <c r="E4032" t="str">
        <v>P$64+((P$74-P$64)/10)*6</v>
      </c>
    </row>
    <row r="4033">
      <c r="A4033">
        <v>1991</v>
      </c>
      <c r="B4033" t="str">
        <v>cor_baptisms</v>
      </c>
      <c r="C4033" t="str">
        <v>CoR Baptisms</v>
      </c>
      <c r="D4033" t="str">
        <v>yes</v>
      </c>
      <c r="E4033" t="str">
        <v>Children of record from 8 years prior * current CoR baptism rate</v>
      </c>
    </row>
    <row r="4034">
      <c r="A4034">
        <v>1991</v>
      </c>
      <c r="B4034" t="str">
        <v>yoy_cor</v>
      </c>
      <c r="C4034" t="str">
        <v>YoY % ∆ CoR</v>
      </c>
      <c r="D4034" t="str">
        <v>yes</v>
      </c>
      <c r="E4034" t="str">
        <v>(Children of record - prior-year children of record) / prior-year children of record</v>
      </c>
    </row>
    <row r="4035">
      <c r="A4035">
        <v>1991</v>
      </c>
      <c r="B4035" t="str">
        <v>cor_baptisms_as_of_net_growth</v>
      </c>
      <c r="C4035" t="str">
        <v>∆ CoR Baptisms as % of Net Growth</v>
      </c>
      <c r="D4035" t="str">
        <v>yes</v>
      </c>
      <c r="E4035" t="str">
        <v>Children-of-record baptisms / official net growth</v>
      </c>
    </row>
    <row r="4036">
      <c r="A4036">
        <v>1991</v>
      </c>
      <c r="B4036" t="str">
        <v>children_of_record_8_yrs_prior_baptized</v>
      </c>
      <c r="C4036" t="str">
        <v>% children of record, 8 yrs prior, baptized</v>
      </c>
      <c r="D4036" t="str">
        <v>yes</v>
      </c>
      <c r="E4036" t="str">
        <v>Prior-year CoR baptism rate - 0.0002</v>
      </c>
    </row>
    <row r="4037">
      <c r="A4037">
        <v>1991</v>
      </c>
      <c r="B4037" t="str">
        <v>percent_cor_from_8_years_prior_lost</v>
      </c>
      <c r="C4037" t="str">
        <v>Percent CoR from 8 years prior lost</v>
      </c>
      <c r="D4037" t="str">
        <v>yes</v>
      </c>
      <c r="E4037" t="str">
        <v>(CoR 8 years prior - CoR baptisms) / CoR 8 years prior</v>
      </c>
    </row>
    <row r="4038">
      <c r="A4038">
        <v>1991</v>
      </c>
      <c r="B4038" t="str">
        <v>yoy_converts</v>
      </c>
      <c r="C4038" t="str">
        <v>YoY % ∆ Converts</v>
      </c>
      <c r="D4038" t="str">
        <v>yes</v>
      </c>
      <c r="E4038" t="str">
        <v>(Converts - prior-year converts) / prior-year converts</v>
      </c>
    </row>
    <row r="4039">
      <c r="A4039">
        <v>1991</v>
      </c>
      <c r="B4039" t="str">
        <v>membership_increase</v>
      </c>
      <c r="C4039" t="str">
        <v>Membership Increase</v>
      </c>
      <c r="D4039" t="str">
        <v>yes</v>
      </c>
      <c r="E4039" t="str">
        <v>Converts + children-of-record baptisms</v>
      </c>
    </row>
    <row r="4040">
      <c r="A4040">
        <v>1991</v>
      </c>
      <c r="B4040" t="str">
        <v>attrition</v>
      </c>
      <c r="C4040" t="str">
        <v>% ∆ Attrition</v>
      </c>
      <c r="D4040" t="str">
        <v>no</v>
      </c>
      <c r="E4040" t="str">
        <v>(Current attrition - prior-year attrition) / prior-year attrition</v>
      </c>
    </row>
    <row r="4041">
      <c r="A4041">
        <v>1991</v>
      </c>
      <c r="B4041" t="str">
        <v>member_attrition_officially_accounted_for_death_resignation_unbaptized_8yo</v>
      </c>
      <c r="C4041" t="str">
        <v>Member Attrition Officially Accounted For (Death, Resignation, Unbaptized-8yo)</v>
      </c>
      <c r="D4041" t="str">
        <v>yes</v>
      </c>
      <c r="E4041" t="str">
        <v>Membership increase - official net growth</v>
      </c>
    </row>
    <row r="4042">
      <c r="A4042">
        <v>1991</v>
      </c>
      <c r="B4042" t="str">
        <v>missionaries</v>
      </c>
      <c r="C4042" t="str">
        <v>% ∆ Missionaries</v>
      </c>
      <c r="D4042" t="str">
        <v>yes</v>
      </c>
      <c r="E4042" t="str">
        <v>(Full-time missionaries - prior-year full-time missionaries) / prior-year full-time missionaries</v>
      </c>
    </row>
    <row r="4043">
      <c r="A4043">
        <v>1991</v>
      </c>
      <c r="B4043" t="str">
        <v>of_church_on_mission</v>
      </c>
      <c r="C4043" t="str">
        <v>% of Church on Mission</v>
      </c>
      <c r="D4043" t="str">
        <v>yes</v>
      </c>
      <c r="E4043" t="str">
        <v>Full-time missionaries / official membership</v>
      </c>
    </row>
    <row r="4044">
      <c r="A4044">
        <v>1991</v>
      </c>
      <c r="B4044" t="str">
        <v>conv_missionary</v>
      </c>
      <c r="C4044" t="str">
        <v>% ∆ Conv / Missionary</v>
      </c>
      <c r="D4044" t="str">
        <v>yes</v>
      </c>
      <c r="E4044" t="str">
        <v>(Conv / Missionary - prior-year Conv / Missionary) / prior-year Conv / Missionary</v>
      </c>
    </row>
    <row r="4045">
      <c r="A4045">
        <v>1991</v>
      </c>
      <c r="B4045" t="str">
        <v>conv_missionary_ai</v>
      </c>
      <c r="C4045" t="str">
        <v>Conv / Missionary</v>
      </c>
      <c r="D4045" t="str">
        <v>yes</v>
      </c>
      <c r="E4045" t="str">
        <v>Converts / full-time missionaries</v>
      </c>
    </row>
    <row r="4046">
      <c r="A4046">
        <v>1991</v>
      </c>
      <c r="B4046" t="str">
        <v>net_membership_growth_missionary</v>
      </c>
      <c r="C4046" t="str">
        <v>Net Membership Growth / Missionary</v>
      </c>
      <c r="D4046" t="str">
        <v>yes</v>
      </c>
      <c r="E4046" t="str">
        <v>Official net growth / full-time missionaries</v>
      </c>
    </row>
    <row r="4047">
      <c r="A4047">
        <v>1991</v>
      </c>
      <c r="B4047" t="str">
        <v>gross_membership_increase_missionary</v>
      </c>
      <c r="C4047" t="str">
        <v>Gross Membership Increase / Missionary</v>
      </c>
      <c r="D4047" t="str">
        <v>yes</v>
      </c>
      <c r="E4047" t="str">
        <v>Membership increase / full-time missionaries</v>
      </c>
    </row>
    <row r="4048">
      <c r="A4048">
        <v>1991</v>
      </c>
      <c r="B4048" t="str">
        <v>all_missionaries</v>
      </c>
      <c r="C4048" t="str">
        <v>% ∆ All Missionaries</v>
      </c>
      <c r="D4048" t="str">
        <v>yes</v>
      </c>
      <c r="E4048" t="str">
        <v>(All missionaries - prior-year all missionaries) / prior-year all missionaries</v>
      </c>
    </row>
    <row r="4049">
      <c r="A4049">
        <v>1991</v>
      </c>
      <c r="B4049" t="str">
        <v>stakes</v>
      </c>
      <c r="C4049" t="str">
        <v>% ∆ Stakes</v>
      </c>
      <c r="D4049" t="str">
        <v>yes</v>
      </c>
      <c r="E4049" t="str">
        <v>(Stakes - prior-year stakes) / prior-year stakes</v>
      </c>
    </row>
    <row r="4050">
      <c r="A4050">
        <v>1991</v>
      </c>
      <c r="B4050" t="str">
        <v>districts_branches_prior_to_1980</v>
      </c>
      <c r="C4050" t="str">
        <v>% ∆ Districts (Branches prior to 1980)</v>
      </c>
      <c r="D4050" t="str">
        <v>yes</v>
      </c>
      <c r="E4050" t="str">
        <v>(Districts - prior-year districts) / prior-year districts</v>
      </c>
    </row>
    <row r="4051">
      <c r="A4051">
        <v>1991</v>
      </c>
      <c r="B4051" t="str">
        <v>members_stake_district</v>
      </c>
      <c r="C4051" t="str">
        <v>% ∆ Members / Stake &amp; District</v>
      </c>
      <c r="D4051" t="str">
        <v>yes</v>
      </c>
      <c r="E4051" t="str">
        <v>Year-over-year change in members per stake or district</v>
      </c>
    </row>
    <row r="4052">
      <c r="A4052">
        <v>1991</v>
      </c>
      <c r="B4052" t="str">
        <v>members_stake_district_bd</v>
      </c>
      <c r="C4052" t="str">
        <v>Members / Stake &amp; District</v>
      </c>
      <c r="D4052" t="str">
        <v>yes</v>
      </c>
      <c r="E4052" t="str">
        <v>Official membership / (stakes + districts)</v>
      </c>
    </row>
    <row r="4053">
      <c r="A4053">
        <v>1991</v>
      </c>
      <c r="B4053" t="str">
        <v>wards_branches</v>
      </c>
      <c r="C4053" t="str">
        <v>% ∆ Wards + Branches</v>
      </c>
      <c r="D4053" t="str">
        <v>yes</v>
      </c>
      <c r="E4053" t="str">
        <v>(Wards and branches - prior-year wards and branches) / prior-year wards and branches</v>
      </c>
    </row>
    <row r="4054">
      <c r="A4054">
        <v>1991</v>
      </c>
      <c r="B4054" t="str">
        <v>ward_branch_stake</v>
      </c>
      <c r="C4054" t="str">
        <v>Ward &amp; Branch / Stake</v>
      </c>
      <c r="D4054" t="str">
        <v>yes</v>
      </c>
      <c r="E4054" t="str">
        <v>Wards and branches / stakes</v>
      </c>
    </row>
    <row r="4055">
      <c r="A4055">
        <v>1991</v>
      </c>
      <c r="B4055" t="str">
        <v>wards_branches_stake_lost_since_1973</v>
      </c>
      <c r="C4055" t="str">
        <v>Wards + Branches / Stake lost since 1973</v>
      </c>
      <c r="D4055" t="str">
        <v>no</v>
      </c>
      <c r="E4055" t="str">
        <v>(1973 wards and branches / stakes) - (current wards and branches / stakes)</v>
      </c>
    </row>
    <row r="4056">
      <c r="A4056">
        <v>1991</v>
      </c>
      <c r="B4056" t="str">
        <v>members_ward_branch</v>
      </c>
      <c r="C4056" t="str">
        <v>Members / Ward &amp; Branch</v>
      </c>
      <c r="D4056" t="str">
        <v>yes</v>
      </c>
      <c r="E4056" t="str">
        <v>Official membership / wards and branches</v>
      </c>
    </row>
    <row r="4057">
      <c r="A4057">
        <v>1991</v>
      </c>
      <c r="B4057" t="str">
        <v>ward_branch_rolls_since_1980</v>
      </c>
      <c r="C4057" t="str">
        <v>Ward &amp; Branch Rolls ∆ since 1980</v>
      </c>
      <c r="D4057" t="str">
        <v>no</v>
      </c>
      <c r="E4057" t="str">
        <v>(Current members per ward and branch) - (1980 members per ward and branch)</v>
      </c>
    </row>
    <row r="4058">
      <c r="A4058">
        <v>1991</v>
      </c>
      <c r="B4058" t="str">
        <v>supplemental_female_male_ratio</v>
      </c>
      <c r="C4058" t="str">
        <v>Female/Male Ratio</v>
      </c>
      <c r="D4058" t="str">
        <v>no</v>
      </c>
      <c r="E4058" t="str">
        <v>round($N$163+((A164-$A$163)*($N$173-$N$163)/($A$173-$A$163)),4)</v>
      </c>
    </row>
    <row r="4059">
      <c r="A4059">
        <v>1992</v>
      </c>
      <c r="B4059" t="str">
        <v>official_net_growth</v>
      </c>
      <c r="C4059" t="str">
        <v>Official Net Growth</v>
      </c>
      <c r="D4059" t="str">
        <v>yes</v>
      </c>
      <c r="E4059" t="str">
        <v>Official membership - prior-year official membership</v>
      </c>
    </row>
    <row r="4060">
      <c r="A4060">
        <v>1992</v>
      </c>
      <c r="B4060" t="str">
        <v>official_growth_rate</v>
      </c>
      <c r="C4060" t="str">
        <v>Official Growth Rate</v>
      </c>
      <c r="D4060" t="str">
        <v>yes</v>
      </c>
      <c r="E4060" t="str">
        <v>Official net growth / prior-year official membership</v>
      </c>
    </row>
    <row r="4061">
      <c r="A4061">
        <v>1992</v>
      </c>
      <c r="B4061" t="str">
        <v>yoy_net_growth</v>
      </c>
      <c r="C4061" t="str">
        <v>YoY % ∆ Net Growth</v>
      </c>
      <c r="D4061" t="str">
        <v>yes</v>
      </c>
      <c r="E4061" t="str">
        <v>(Official net growth - prior-year net growth) / prior-year net growth</v>
      </c>
    </row>
    <row r="4062">
      <c r="A4062">
        <v>1992</v>
      </c>
      <c r="B4062" t="str">
        <v>new_children_of_record_cor</v>
      </c>
      <c r="C4062" t="str">
        <v>New Children of Record (CoR)</v>
      </c>
      <c r="D4062" t="str">
        <v>no</v>
      </c>
      <c r="E4062" t="str">
        <v>P$64+((P$74-P$64)/10)*5</v>
      </c>
    </row>
    <row r="4063">
      <c r="A4063">
        <v>1992</v>
      </c>
      <c r="B4063" t="str">
        <v>cor_baptisms</v>
      </c>
      <c r="C4063" t="str">
        <v>CoR Baptisms</v>
      </c>
      <c r="D4063" t="str">
        <v>yes</v>
      </c>
      <c r="E4063" t="str">
        <v>Children of record from 8 years prior * current CoR baptism rate</v>
      </c>
    </row>
    <row r="4064">
      <c r="A4064">
        <v>1992</v>
      </c>
      <c r="B4064" t="str">
        <v>yoy_cor</v>
      </c>
      <c r="C4064" t="str">
        <v>YoY % ∆ CoR</v>
      </c>
      <c r="D4064" t="str">
        <v>yes</v>
      </c>
      <c r="E4064" t="str">
        <v>(Children of record - prior-year children of record) / prior-year children of record</v>
      </c>
    </row>
    <row r="4065">
      <c r="A4065">
        <v>1992</v>
      </c>
      <c r="B4065" t="str">
        <v>cor_baptisms_as_of_net_growth</v>
      </c>
      <c r="C4065" t="str">
        <v>∆ CoR Baptisms as % of Net Growth</v>
      </c>
      <c r="D4065" t="str">
        <v>yes</v>
      </c>
      <c r="E4065" t="str">
        <v>Children-of-record baptisms / official net growth</v>
      </c>
    </row>
    <row r="4066">
      <c r="A4066">
        <v>1992</v>
      </c>
      <c r="B4066" t="str">
        <v>children_of_record_8_yrs_prior_baptized</v>
      </c>
      <c r="C4066" t="str">
        <v>% children of record, 8 yrs prior, baptized</v>
      </c>
      <c r="D4066" t="str">
        <v>yes</v>
      </c>
      <c r="E4066" t="str">
        <v>Prior-year CoR baptism rate - 0.0002</v>
      </c>
    </row>
    <row r="4067">
      <c r="A4067">
        <v>1992</v>
      </c>
      <c r="B4067" t="str">
        <v>percent_cor_from_8_years_prior_lost</v>
      </c>
      <c r="C4067" t="str">
        <v>Percent CoR from 8 years prior lost</v>
      </c>
      <c r="D4067" t="str">
        <v>yes</v>
      </c>
      <c r="E4067" t="str">
        <v>(CoR 8 years prior - CoR baptisms) / CoR 8 years prior</v>
      </c>
    </row>
    <row r="4068">
      <c r="A4068">
        <v>1992</v>
      </c>
      <c r="B4068" t="str">
        <v>yoy_converts</v>
      </c>
      <c r="C4068" t="str">
        <v>YoY % ∆ Converts</v>
      </c>
      <c r="D4068" t="str">
        <v>yes</v>
      </c>
      <c r="E4068" t="str">
        <v>(Converts - prior-year converts) / prior-year converts</v>
      </c>
    </row>
    <row r="4069">
      <c r="A4069">
        <v>1992</v>
      </c>
      <c r="B4069" t="str">
        <v>membership_increase</v>
      </c>
      <c r="C4069" t="str">
        <v>Membership Increase</v>
      </c>
      <c r="D4069" t="str">
        <v>yes</v>
      </c>
      <c r="E4069" t="str">
        <v>Converts + children-of-record baptisms</v>
      </c>
    </row>
    <row r="4070">
      <c r="A4070">
        <v>1992</v>
      </c>
      <c r="B4070" t="str">
        <v>attrition</v>
      </c>
      <c r="C4070" t="str">
        <v>% ∆ Attrition</v>
      </c>
      <c r="D4070" t="str">
        <v>no</v>
      </c>
      <c r="E4070" t="str">
        <v>(Current attrition - prior-year attrition) / prior-year attrition</v>
      </c>
    </row>
    <row r="4071">
      <c r="A4071">
        <v>1992</v>
      </c>
      <c r="B4071" t="str">
        <v>member_attrition_officially_accounted_for_death_resignation_unbaptized_8yo</v>
      </c>
      <c r="C4071" t="str">
        <v>Member Attrition Officially Accounted For (Death, Resignation, Unbaptized-8yo)</v>
      </c>
      <c r="D4071" t="str">
        <v>yes</v>
      </c>
      <c r="E4071" t="str">
        <v>Membership increase - official net growth</v>
      </c>
    </row>
    <row r="4072">
      <c r="A4072">
        <v>1992</v>
      </c>
      <c r="B4072" t="str">
        <v>missionaries</v>
      </c>
      <c r="C4072" t="str">
        <v>% ∆ Missionaries</v>
      </c>
      <c r="D4072" t="str">
        <v>yes</v>
      </c>
      <c r="E4072" t="str">
        <v>(Full-time missionaries - prior-year full-time missionaries) / prior-year full-time missionaries</v>
      </c>
    </row>
    <row r="4073">
      <c r="A4073">
        <v>1992</v>
      </c>
      <c r="B4073" t="str">
        <v>of_church_on_mission</v>
      </c>
      <c r="C4073" t="str">
        <v>% of Church on Mission</v>
      </c>
      <c r="D4073" t="str">
        <v>yes</v>
      </c>
      <c r="E4073" t="str">
        <v>Full-time missionaries / official membership</v>
      </c>
    </row>
    <row r="4074">
      <c r="A4074">
        <v>1992</v>
      </c>
      <c r="B4074" t="str">
        <v>conv_missionary</v>
      </c>
      <c r="C4074" t="str">
        <v>% ∆ Conv / Missionary</v>
      </c>
      <c r="D4074" t="str">
        <v>yes</v>
      </c>
      <c r="E4074" t="str">
        <v>(Conv / Missionary - prior-year Conv / Missionary) / prior-year Conv / Missionary</v>
      </c>
    </row>
    <row r="4075">
      <c r="A4075">
        <v>1992</v>
      </c>
      <c r="B4075" t="str">
        <v>conv_missionary_ai</v>
      </c>
      <c r="C4075" t="str">
        <v>Conv / Missionary</v>
      </c>
      <c r="D4075" t="str">
        <v>yes</v>
      </c>
      <c r="E4075" t="str">
        <v>Converts / full-time missionaries</v>
      </c>
    </row>
    <row r="4076">
      <c r="A4076">
        <v>1992</v>
      </c>
      <c r="B4076" t="str">
        <v>net_membership_growth_missionary</v>
      </c>
      <c r="C4076" t="str">
        <v>Net Membership Growth / Missionary</v>
      </c>
      <c r="D4076" t="str">
        <v>yes</v>
      </c>
      <c r="E4076" t="str">
        <v>Official net growth / full-time missionaries</v>
      </c>
    </row>
    <row r="4077">
      <c r="A4077">
        <v>1992</v>
      </c>
      <c r="B4077" t="str">
        <v>gross_membership_increase_missionary</v>
      </c>
      <c r="C4077" t="str">
        <v>Gross Membership Increase / Missionary</v>
      </c>
      <c r="D4077" t="str">
        <v>yes</v>
      </c>
      <c r="E4077" t="str">
        <v>Membership increase / full-time missionaries</v>
      </c>
    </row>
    <row r="4078">
      <c r="A4078">
        <v>1992</v>
      </c>
      <c r="B4078" t="str">
        <v>all_missionaries</v>
      </c>
      <c r="C4078" t="str">
        <v>% ∆ All Missionaries</v>
      </c>
      <c r="D4078" t="str">
        <v>yes</v>
      </c>
      <c r="E4078" t="str">
        <v>(All missionaries - prior-year all missionaries) / prior-year all missionaries</v>
      </c>
    </row>
    <row r="4079">
      <c r="A4079">
        <v>1992</v>
      </c>
      <c r="B4079" t="str">
        <v>stakes</v>
      </c>
      <c r="C4079" t="str">
        <v>% ∆ Stakes</v>
      </c>
      <c r="D4079" t="str">
        <v>yes</v>
      </c>
      <c r="E4079" t="str">
        <v>(Stakes - prior-year stakes) / prior-year stakes</v>
      </c>
    </row>
    <row r="4080">
      <c r="A4080">
        <v>1992</v>
      </c>
      <c r="B4080" t="str">
        <v>districts_branches_prior_to_1980</v>
      </c>
      <c r="C4080" t="str">
        <v>% ∆ Districts (Branches prior to 1980)</v>
      </c>
      <c r="D4080" t="str">
        <v>yes</v>
      </c>
      <c r="E4080" t="str">
        <v>(Districts - prior-year districts) / prior-year districts</v>
      </c>
    </row>
    <row r="4081">
      <c r="A4081">
        <v>1992</v>
      </c>
      <c r="B4081" t="str">
        <v>members_stake_district</v>
      </c>
      <c r="C4081" t="str">
        <v>% ∆ Members / Stake &amp; District</v>
      </c>
      <c r="D4081" t="str">
        <v>yes</v>
      </c>
      <c r="E4081" t="str">
        <v>Year-over-year change in members per stake or district</v>
      </c>
    </row>
    <row r="4082">
      <c r="A4082">
        <v>1992</v>
      </c>
      <c r="B4082" t="str">
        <v>members_stake_district_bd</v>
      </c>
      <c r="C4082" t="str">
        <v>Members / Stake &amp; District</v>
      </c>
      <c r="D4082" t="str">
        <v>yes</v>
      </c>
      <c r="E4082" t="str">
        <v>Official membership / (stakes + districts)</v>
      </c>
    </row>
    <row r="4083">
      <c r="A4083">
        <v>1992</v>
      </c>
      <c r="B4083" t="str">
        <v>wards_branches</v>
      </c>
      <c r="C4083" t="str">
        <v>% ∆ Wards + Branches</v>
      </c>
      <c r="D4083" t="str">
        <v>yes</v>
      </c>
      <c r="E4083" t="str">
        <v>(Wards and branches - prior-year wards and branches) / prior-year wards and branches</v>
      </c>
    </row>
    <row r="4084">
      <c r="A4084">
        <v>1992</v>
      </c>
      <c r="B4084" t="str">
        <v>ward_branch_stake</v>
      </c>
      <c r="C4084" t="str">
        <v>Ward &amp; Branch / Stake</v>
      </c>
      <c r="D4084" t="str">
        <v>yes</v>
      </c>
      <c r="E4084" t="str">
        <v>Wards and branches / stakes</v>
      </c>
    </row>
    <row r="4085">
      <c r="A4085">
        <v>1992</v>
      </c>
      <c r="B4085" t="str">
        <v>wards_branches_stake_lost_since_1973</v>
      </c>
      <c r="C4085" t="str">
        <v>Wards + Branches / Stake lost since 1973</v>
      </c>
      <c r="D4085" t="str">
        <v>no</v>
      </c>
      <c r="E4085" t="str">
        <v>(1973 wards and branches / stakes) - (current wards and branches / stakes)</v>
      </c>
    </row>
    <row r="4086">
      <c r="A4086">
        <v>1992</v>
      </c>
      <c r="B4086" t="str">
        <v>members_ward_branch</v>
      </c>
      <c r="C4086" t="str">
        <v>Members / Ward &amp; Branch</v>
      </c>
      <c r="D4086" t="str">
        <v>yes</v>
      </c>
      <c r="E4086" t="str">
        <v>Official membership / wards and branches</v>
      </c>
    </row>
    <row r="4087">
      <c r="A4087">
        <v>1992</v>
      </c>
      <c r="B4087" t="str">
        <v>ward_branch_rolls_since_1980</v>
      </c>
      <c r="C4087" t="str">
        <v>Ward &amp; Branch Rolls ∆ since 1980</v>
      </c>
      <c r="D4087" t="str">
        <v>no</v>
      </c>
      <c r="E4087" t="str">
        <v>(Current members per ward and branch) - (1980 members per ward and branch)</v>
      </c>
    </row>
    <row r="4088">
      <c r="A4088">
        <v>1992</v>
      </c>
      <c r="B4088" t="str">
        <v>supplemental_wards</v>
      </c>
      <c r="C4088" t="str">
        <v>Wards</v>
      </c>
      <c r="D4088" t="str">
        <v>no</v>
      </c>
      <c r="E4088" t="str">
        <v>round(average(U164,U166),0)</v>
      </c>
    </row>
    <row r="4089">
      <c r="A4089">
        <v>1993</v>
      </c>
      <c r="B4089" t="str">
        <v>official_net_growth</v>
      </c>
      <c r="C4089" t="str">
        <v>Official Net Growth</v>
      </c>
      <c r="D4089" t="str">
        <v>yes</v>
      </c>
      <c r="E4089" t="str">
        <v>Official membership - prior-year official membership</v>
      </c>
    </row>
    <row r="4090">
      <c r="A4090">
        <v>1993</v>
      </c>
      <c r="B4090" t="str">
        <v>official_growth_rate</v>
      </c>
      <c r="C4090" t="str">
        <v>Official Growth Rate</v>
      </c>
      <c r="D4090" t="str">
        <v>yes</v>
      </c>
      <c r="E4090" t="str">
        <v>Official net growth / prior-year official membership</v>
      </c>
    </row>
    <row r="4091">
      <c r="A4091">
        <v>1993</v>
      </c>
      <c r="B4091" t="str">
        <v>yoy_net_growth</v>
      </c>
      <c r="C4091" t="str">
        <v>YoY % ∆ Net Growth</v>
      </c>
      <c r="D4091" t="str">
        <v>yes</v>
      </c>
      <c r="E4091" t="str">
        <v>(Official net growth - prior-year net growth) / prior-year net growth</v>
      </c>
    </row>
    <row r="4092">
      <c r="A4092">
        <v>1993</v>
      </c>
      <c r="B4092" t="str">
        <v>new_children_of_record_cor</v>
      </c>
      <c r="C4092" t="str">
        <v>New Children of Record (CoR)</v>
      </c>
      <c r="D4092" t="str">
        <v>no</v>
      </c>
      <c r="E4092" t="str">
        <v>P$64+((P$74-P$64)/10)*4</v>
      </c>
    </row>
    <row r="4093">
      <c r="A4093">
        <v>1993</v>
      </c>
      <c r="B4093" t="str">
        <v>cor_baptisms</v>
      </c>
      <c r="C4093" t="str">
        <v>CoR Baptisms</v>
      </c>
      <c r="D4093" t="str">
        <v>yes</v>
      </c>
      <c r="E4093" t="str">
        <v>Children of record from 8 years prior * current CoR baptism rate</v>
      </c>
    </row>
    <row r="4094">
      <c r="A4094">
        <v>1993</v>
      </c>
      <c r="B4094" t="str">
        <v>yoy_cor</v>
      </c>
      <c r="C4094" t="str">
        <v>YoY % ∆ CoR</v>
      </c>
      <c r="D4094" t="str">
        <v>yes</v>
      </c>
      <c r="E4094" t="str">
        <v>(Children of record - prior-year children of record) / prior-year children of record</v>
      </c>
    </row>
    <row r="4095">
      <c r="A4095">
        <v>1993</v>
      </c>
      <c r="B4095" t="str">
        <v>cor_baptisms_as_of_net_growth</v>
      </c>
      <c r="C4095" t="str">
        <v>∆ CoR Baptisms as % of Net Growth</v>
      </c>
      <c r="D4095" t="str">
        <v>yes</v>
      </c>
      <c r="E4095" t="str">
        <v>Children-of-record baptisms / official net growth</v>
      </c>
    </row>
    <row r="4096">
      <c r="A4096">
        <v>1993</v>
      </c>
      <c r="B4096" t="str">
        <v>children_of_record_8_yrs_prior_baptized</v>
      </c>
      <c r="C4096" t="str">
        <v>% children of record, 8 yrs prior, baptized</v>
      </c>
      <c r="D4096" t="str">
        <v>yes</v>
      </c>
      <c r="E4096" t="str">
        <v>Prior-year CoR baptism rate - 0.0002</v>
      </c>
    </row>
    <row r="4097">
      <c r="A4097">
        <v>1993</v>
      </c>
      <c r="B4097" t="str">
        <v>percent_cor_from_8_years_prior_lost</v>
      </c>
      <c r="C4097" t="str">
        <v>Percent CoR from 8 years prior lost</v>
      </c>
      <c r="D4097" t="str">
        <v>yes</v>
      </c>
      <c r="E4097" t="str">
        <v>(CoR 8 years prior - CoR baptisms) / CoR 8 years prior</v>
      </c>
    </row>
    <row r="4098">
      <c r="A4098">
        <v>1993</v>
      </c>
      <c r="B4098" t="str">
        <v>yoy_converts</v>
      </c>
      <c r="C4098" t="str">
        <v>YoY % ∆ Converts</v>
      </c>
      <c r="D4098" t="str">
        <v>yes</v>
      </c>
      <c r="E4098" t="str">
        <v>(Converts - prior-year converts) / prior-year converts</v>
      </c>
    </row>
    <row r="4099">
      <c r="A4099">
        <v>1993</v>
      </c>
      <c r="B4099" t="str">
        <v>membership_increase</v>
      </c>
      <c r="C4099" t="str">
        <v>Membership Increase</v>
      </c>
      <c r="D4099" t="str">
        <v>yes</v>
      </c>
      <c r="E4099" t="str">
        <v>Converts + children-of-record baptisms</v>
      </c>
    </row>
    <row r="4100">
      <c r="A4100">
        <v>1993</v>
      </c>
      <c r="B4100" t="str">
        <v>attrition</v>
      </c>
      <c r="C4100" t="str">
        <v>% ∆ Attrition</v>
      </c>
      <c r="D4100" t="str">
        <v>no</v>
      </c>
      <c r="E4100" t="str">
        <v>(Current attrition - prior-year attrition) / prior-year attrition</v>
      </c>
    </row>
    <row r="4101">
      <c r="A4101">
        <v>1993</v>
      </c>
      <c r="B4101" t="str">
        <v>member_attrition_officially_accounted_for_death_resignation_unbaptized_8yo</v>
      </c>
      <c r="C4101" t="str">
        <v>Member Attrition Officially Accounted For (Death, Resignation, Unbaptized-8yo)</v>
      </c>
      <c r="D4101" t="str">
        <v>yes</v>
      </c>
      <c r="E4101" t="str">
        <v>Membership increase - official net growth</v>
      </c>
    </row>
    <row r="4102">
      <c r="A4102">
        <v>1993</v>
      </c>
      <c r="B4102" t="str">
        <v>missionaries</v>
      </c>
      <c r="C4102" t="str">
        <v>% ∆ Missionaries</v>
      </c>
      <c r="D4102" t="str">
        <v>yes</v>
      </c>
      <c r="E4102" t="str">
        <v>(Full-time missionaries - prior-year full-time missionaries) / prior-year full-time missionaries</v>
      </c>
    </row>
    <row r="4103">
      <c r="A4103">
        <v>1993</v>
      </c>
      <c r="B4103" t="str">
        <v>of_church_on_mission</v>
      </c>
      <c r="C4103" t="str">
        <v>% of Church on Mission</v>
      </c>
      <c r="D4103" t="str">
        <v>yes</v>
      </c>
      <c r="E4103" t="str">
        <v>Full-time missionaries / official membership</v>
      </c>
    </row>
    <row r="4104">
      <c r="A4104">
        <v>1993</v>
      </c>
      <c r="B4104" t="str">
        <v>conv_missionary</v>
      </c>
      <c r="C4104" t="str">
        <v>% ∆ Conv / Missionary</v>
      </c>
      <c r="D4104" t="str">
        <v>yes</v>
      </c>
      <c r="E4104" t="str">
        <v>(Conv / Missionary - prior-year Conv / Missionary) / prior-year Conv / Missionary</v>
      </c>
    </row>
    <row r="4105">
      <c r="A4105">
        <v>1993</v>
      </c>
      <c r="B4105" t="str">
        <v>conv_missionary_ai</v>
      </c>
      <c r="C4105" t="str">
        <v>Conv / Missionary</v>
      </c>
      <c r="D4105" t="str">
        <v>yes</v>
      </c>
      <c r="E4105" t="str">
        <v>Converts / full-time missionaries</v>
      </c>
    </row>
    <row r="4106">
      <c r="A4106">
        <v>1993</v>
      </c>
      <c r="B4106" t="str">
        <v>net_membership_growth_missionary</v>
      </c>
      <c r="C4106" t="str">
        <v>Net Membership Growth / Missionary</v>
      </c>
      <c r="D4106" t="str">
        <v>yes</v>
      </c>
      <c r="E4106" t="str">
        <v>Official net growth / full-time missionaries</v>
      </c>
    </row>
    <row r="4107">
      <c r="A4107">
        <v>1993</v>
      </c>
      <c r="B4107" t="str">
        <v>gross_membership_increase_missionary</v>
      </c>
      <c r="C4107" t="str">
        <v>Gross Membership Increase / Missionary</v>
      </c>
      <c r="D4107" t="str">
        <v>yes</v>
      </c>
      <c r="E4107" t="str">
        <v>Membership increase / full-time missionaries</v>
      </c>
    </row>
    <row r="4108">
      <c r="A4108">
        <v>1993</v>
      </c>
      <c r="B4108" t="str">
        <v>all_missionaries</v>
      </c>
      <c r="C4108" t="str">
        <v>% ∆ All Missionaries</v>
      </c>
      <c r="D4108" t="str">
        <v>yes</v>
      </c>
      <c r="E4108" t="str">
        <v>(All missionaries - prior-year all missionaries) / prior-year all missionaries</v>
      </c>
    </row>
    <row r="4109">
      <c r="A4109">
        <v>1993</v>
      </c>
      <c r="B4109" t="str">
        <v>stakes</v>
      </c>
      <c r="C4109" t="str">
        <v>% ∆ Stakes</v>
      </c>
      <c r="D4109" t="str">
        <v>yes</v>
      </c>
      <c r="E4109" t="str">
        <v>(Stakes - prior-year stakes) / prior-year stakes</v>
      </c>
    </row>
    <row r="4110">
      <c r="A4110">
        <v>1993</v>
      </c>
      <c r="B4110" t="str">
        <v>districts_branches_prior_to_1980</v>
      </c>
      <c r="C4110" t="str">
        <v>% ∆ Districts (Branches prior to 1980)</v>
      </c>
      <c r="D4110" t="str">
        <v>yes</v>
      </c>
      <c r="E4110" t="str">
        <v>(Districts - prior-year districts) / prior-year districts</v>
      </c>
    </row>
    <row r="4111">
      <c r="A4111">
        <v>1993</v>
      </c>
      <c r="B4111" t="str">
        <v>members_stake_district</v>
      </c>
      <c r="C4111" t="str">
        <v>% ∆ Members / Stake &amp; District</v>
      </c>
      <c r="D4111" t="str">
        <v>yes</v>
      </c>
      <c r="E4111" t="str">
        <v>Year-over-year change in members per stake or district</v>
      </c>
    </row>
    <row r="4112">
      <c r="A4112">
        <v>1993</v>
      </c>
      <c r="B4112" t="str">
        <v>members_stake_district_bd</v>
      </c>
      <c r="C4112" t="str">
        <v>Members / Stake &amp; District</v>
      </c>
      <c r="D4112" t="str">
        <v>yes</v>
      </c>
      <c r="E4112" t="str">
        <v>Official membership / (stakes + districts)</v>
      </c>
    </row>
    <row r="4113">
      <c r="A4113">
        <v>1993</v>
      </c>
      <c r="B4113" t="str">
        <v>wards_branches</v>
      </c>
      <c r="C4113" t="str">
        <v>% ∆ Wards + Branches</v>
      </c>
      <c r="D4113" t="str">
        <v>yes</v>
      </c>
      <c r="E4113" t="str">
        <v>(Wards and branches - prior-year wards and branches) / prior-year wards and branches</v>
      </c>
    </row>
    <row r="4114">
      <c r="A4114">
        <v>1993</v>
      </c>
      <c r="B4114" t="str">
        <v>ward_branch_stake</v>
      </c>
      <c r="C4114" t="str">
        <v>Ward &amp; Branch / Stake</v>
      </c>
      <c r="D4114" t="str">
        <v>yes</v>
      </c>
      <c r="E4114" t="str">
        <v>Wards and branches / stakes</v>
      </c>
    </row>
    <row r="4115">
      <c r="A4115">
        <v>1993</v>
      </c>
      <c r="B4115" t="str">
        <v>wards_branches_stake_lost_since_1973</v>
      </c>
      <c r="C4115" t="str">
        <v>Wards + Branches / Stake lost since 1973</v>
      </c>
      <c r="D4115" t="str">
        <v>no</v>
      </c>
      <c r="E4115" t="str">
        <v>(1973 wards and branches / stakes) - (current wards and branches / stakes)</v>
      </c>
    </row>
    <row r="4116">
      <c r="A4116">
        <v>1993</v>
      </c>
      <c r="B4116" t="str">
        <v>members_ward_branch</v>
      </c>
      <c r="C4116" t="str">
        <v>Members / Ward &amp; Branch</v>
      </c>
      <c r="D4116" t="str">
        <v>yes</v>
      </c>
      <c r="E4116" t="str">
        <v>Official membership / wards and branches</v>
      </c>
    </row>
    <row r="4117">
      <c r="A4117">
        <v>1993</v>
      </c>
      <c r="B4117" t="str">
        <v>ward_branch_rolls_since_1980</v>
      </c>
      <c r="C4117" t="str">
        <v>Ward &amp; Branch Rolls ∆ since 1980</v>
      </c>
      <c r="D4117" t="str">
        <v>no</v>
      </c>
      <c r="E4117" t="str">
        <v>(Current members per ward and branch) - (1980 members per ward and branch)</v>
      </c>
    </row>
    <row r="4118">
      <c r="A4118">
        <v>1994</v>
      </c>
      <c r="B4118" t="str">
        <v>official_net_growth</v>
      </c>
      <c r="C4118" t="str">
        <v>Official Net Growth</v>
      </c>
      <c r="D4118" t="str">
        <v>yes</v>
      </c>
      <c r="E4118" t="str">
        <v>Official membership - prior-year official membership</v>
      </c>
    </row>
    <row r="4119">
      <c r="A4119">
        <v>1994</v>
      </c>
      <c r="B4119" t="str">
        <v>official_growth_rate</v>
      </c>
      <c r="C4119" t="str">
        <v>Official Growth Rate</v>
      </c>
      <c r="D4119" t="str">
        <v>yes</v>
      </c>
      <c r="E4119" t="str">
        <v>Official net growth / prior-year official membership</v>
      </c>
    </row>
    <row r="4120">
      <c r="A4120">
        <v>1994</v>
      </c>
      <c r="B4120" t="str">
        <v>yoy_net_growth</v>
      </c>
      <c r="C4120" t="str">
        <v>YoY % ∆ Net Growth</v>
      </c>
      <c r="D4120" t="str">
        <v>yes</v>
      </c>
      <c r="E4120" t="str">
        <v>(Official net growth - prior-year net growth) / prior-year net growth</v>
      </c>
    </row>
    <row r="4121">
      <c r="A4121">
        <v>1994</v>
      </c>
      <c r="B4121" t="str">
        <v>new_children_of_record_cor</v>
      </c>
      <c r="C4121" t="str">
        <v>New Children of Record (CoR)</v>
      </c>
      <c r="D4121" t="str">
        <v>no</v>
      </c>
      <c r="E4121" t="str">
        <v>P$64+((P$74-P$64)/10)*3</v>
      </c>
    </row>
    <row r="4122">
      <c r="A4122">
        <v>1994</v>
      </c>
      <c r="B4122" t="str">
        <v>cor_baptisms</v>
      </c>
      <c r="C4122" t="str">
        <v>CoR Baptisms</v>
      </c>
      <c r="D4122" t="str">
        <v>yes</v>
      </c>
      <c r="E4122" t="str">
        <v>Children of record from 8 years prior * current CoR baptism rate</v>
      </c>
    </row>
    <row r="4123">
      <c r="A4123">
        <v>1994</v>
      </c>
      <c r="B4123" t="str">
        <v>yoy_cor</v>
      </c>
      <c r="C4123" t="str">
        <v>YoY % ∆ CoR</v>
      </c>
      <c r="D4123" t="str">
        <v>yes</v>
      </c>
      <c r="E4123" t="str">
        <v>(Children of record - prior-year children of record) / prior-year children of record</v>
      </c>
    </row>
    <row r="4124">
      <c r="A4124">
        <v>1994</v>
      </c>
      <c r="B4124" t="str">
        <v>cor_baptisms_as_of_net_growth</v>
      </c>
      <c r="C4124" t="str">
        <v>∆ CoR Baptisms as % of Net Growth</v>
      </c>
      <c r="D4124" t="str">
        <v>yes</v>
      </c>
      <c r="E4124" t="str">
        <v>Children-of-record baptisms / official net growth</v>
      </c>
    </row>
    <row r="4125">
      <c r="A4125">
        <v>1994</v>
      </c>
      <c r="B4125" t="str">
        <v>children_of_record_8_yrs_prior_baptized</v>
      </c>
      <c r="C4125" t="str">
        <v>% children of record, 8 yrs prior, baptized</v>
      </c>
      <c r="D4125" t="str">
        <v>yes</v>
      </c>
      <c r="E4125" t="str">
        <v>Prior-year CoR baptism rate - 0.0002</v>
      </c>
    </row>
    <row r="4126">
      <c r="A4126">
        <v>1994</v>
      </c>
      <c r="B4126" t="str">
        <v>percent_cor_from_8_years_prior_lost</v>
      </c>
      <c r="C4126" t="str">
        <v>Percent CoR from 8 years prior lost</v>
      </c>
      <c r="D4126" t="str">
        <v>yes</v>
      </c>
      <c r="E4126" t="str">
        <v>(CoR 8 years prior - CoR baptisms) / CoR 8 years prior</v>
      </c>
    </row>
    <row r="4127">
      <c r="A4127">
        <v>1994</v>
      </c>
      <c r="B4127" t="str">
        <v>yoy_converts</v>
      </c>
      <c r="C4127" t="str">
        <v>YoY % ∆ Converts</v>
      </c>
      <c r="D4127" t="str">
        <v>yes</v>
      </c>
      <c r="E4127" t="str">
        <v>(Converts - prior-year converts) / prior-year converts</v>
      </c>
    </row>
    <row r="4128">
      <c r="A4128">
        <v>1994</v>
      </c>
      <c r="B4128" t="str">
        <v>membership_increase</v>
      </c>
      <c r="C4128" t="str">
        <v>Membership Increase</v>
      </c>
      <c r="D4128" t="str">
        <v>yes</v>
      </c>
      <c r="E4128" t="str">
        <v>Converts + children-of-record baptisms</v>
      </c>
    </row>
    <row r="4129">
      <c r="A4129">
        <v>1994</v>
      </c>
      <c r="B4129" t="str">
        <v>attrition</v>
      </c>
      <c r="C4129" t="str">
        <v>% ∆ Attrition</v>
      </c>
      <c r="D4129" t="str">
        <v>no</v>
      </c>
      <c r="E4129" t="str">
        <v>(Current attrition - prior-year attrition) / prior-year attrition</v>
      </c>
    </row>
    <row r="4130">
      <c r="A4130">
        <v>1994</v>
      </c>
      <c r="B4130" t="str">
        <v>member_attrition_officially_accounted_for_death_resignation_unbaptized_8yo</v>
      </c>
      <c r="C4130" t="str">
        <v>Member Attrition Officially Accounted For (Death, Resignation, Unbaptized-8yo)</v>
      </c>
      <c r="D4130" t="str">
        <v>yes</v>
      </c>
      <c r="E4130" t="str">
        <v>Membership increase - official net growth</v>
      </c>
    </row>
    <row r="4131">
      <c r="A4131">
        <v>1994</v>
      </c>
      <c r="B4131" t="str">
        <v>missionaries</v>
      </c>
      <c r="C4131" t="str">
        <v>% ∆ Missionaries</v>
      </c>
      <c r="D4131" t="str">
        <v>yes</v>
      </c>
      <c r="E4131" t="str">
        <v>(Full-time missionaries - prior-year full-time missionaries) / prior-year full-time missionaries</v>
      </c>
    </row>
    <row r="4132">
      <c r="A4132">
        <v>1994</v>
      </c>
      <c r="B4132" t="str">
        <v>of_church_on_mission</v>
      </c>
      <c r="C4132" t="str">
        <v>% of Church on Mission</v>
      </c>
      <c r="D4132" t="str">
        <v>yes</v>
      </c>
      <c r="E4132" t="str">
        <v>Full-time missionaries / official membership</v>
      </c>
    </row>
    <row r="4133">
      <c r="A4133">
        <v>1994</v>
      </c>
      <c r="B4133" t="str">
        <v>conv_missionary</v>
      </c>
      <c r="C4133" t="str">
        <v>% ∆ Conv / Missionary</v>
      </c>
      <c r="D4133" t="str">
        <v>yes</v>
      </c>
      <c r="E4133" t="str">
        <v>(Conv / Missionary - prior-year Conv / Missionary) / prior-year Conv / Missionary</v>
      </c>
    </row>
    <row r="4134">
      <c r="A4134">
        <v>1994</v>
      </c>
      <c r="B4134" t="str">
        <v>conv_missionary_ai</v>
      </c>
      <c r="C4134" t="str">
        <v>Conv / Missionary</v>
      </c>
      <c r="D4134" t="str">
        <v>yes</v>
      </c>
      <c r="E4134" t="str">
        <v>Converts / full-time missionaries</v>
      </c>
    </row>
    <row r="4135">
      <c r="A4135">
        <v>1994</v>
      </c>
      <c r="B4135" t="str">
        <v>net_membership_growth_missionary</v>
      </c>
      <c r="C4135" t="str">
        <v>Net Membership Growth / Missionary</v>
      </c>
      <c r="D4135" t="str">
        <v>yes</v>
      </c>
      <c r="E4135" t="str">
        <v>Official net growth / full-time missionaries</v>
      </c>
    </row>
    <row r="4136">
      <c r="A4136">
        <v>1994</v>
      </c>
      <c r="B4136" t="str">
        <v>gross_membership_increase_missionary</v>
      </c>
      <c r="C4136" t="str">
        <v>Gross Membership Increase / Missionary</v>
      </c>
      <c r="D4136" t="str">
        <v>yes</v>
      </c>
      <c r="E4136" t="str">
        <v>Membership increase / full-time missionaries</v>
      </c>
    </row>
    <row r="4137">
      <c r="A4137">
        <v>1994</v>
      </c>
      <c r="B4137" t="str">
        <v>all_missionaries</v>
      </c>
      <c r="C4137" t="str">
        <v>% ∆ All Missionaries</v>
      </c>
      <c r="D4137" t="str">
        <v>yes</v>
      </c>
      <c r="E4137" t="str">
        <v>(All missionaries - prior-year all missionaries) / prior-year all missionaries</v>
      </c>
    </row>
    <row r="4138">
      <c r="A4138">
        <v>1994</v>
      </c>
      <c r="B4138" t="str">
        <v>stakes</v>
      </c>
      <c r="C4138" t="str">
        <v>% ∆ Stakes</v>
      </c>
      <c r="D4138" t="str">
        <v>yes</v>
      </c>
      <c r="E4138" t="str">
        <v>(Stakes - prior-year stakes) / prior-year stakes</v>
      </c>
    </row>
    <row r="4139">
      <c r="A4139">
        <v>1994</v>
      </c>
      <c r="B4139" t="str">
        <v>districts_branches_prior_to_1980</v>
      </c>
      <c r="C4139" t="str">
        <v>% ∆ Districts (Branches prior to 1980)</v>
      </c>
      <c r="D4139" t="str">
        <v>yes</v>
      </c>
      <c r="E4139" t="str">
        <v>(Districts - prior-year districts) / prior-year districts</v>
      </c>
    </row>
    <row r="4140">
      <c r="A4140">
        <v>1994</v>
      </c>
      <c r="B4140" t="str">
        <v>members_stake_district</v>
      </c>
      <c r="C4140" t="str">
        <v>% ∆ Members / Stake &amp; District</v>
      </c>
      <c r="D4140" t="str">
        <v>yes</v>
      </c>
      <c r="E4140" t="str">
        <v>Year-over-year change in members per stake or district</v>
      </c>
    </row>
    <row r="4141">
      <c r="A4141">
        <v>1994</v>
      </c>
      <c r="B4141" t="str">
        <v>members_stake_district_bd</v>
      </c>
      <c r="C4141" t="str">
        <v>Members / Stake &amp; District</v>
      </c>
      <c r="D4141" t="str">
        <v>yes</v>
      </c>
      <c r="E4141" t="str">
        <v>Official membership / (stakes + districts)</v>
      </c>
    </row>
    <row r="4142">
      <c r="A4142">
        <v>1994</v>
      </c>
      <c r="B4142" t="str">
        <v>wards_branches</v>
      </c>
      <c r="C4142" t="str">
        <v>% ∆ Wards + Branches</v>
      </c>
      <c r="D4142" t="str">
        <v>yes</v>
      </c>
      <c r="E4142" t="str">
        <v>(Wards and branches - prior-year wards and branches) / prior-year wards and branches</v>
      </c>
    </row>
    <row r="4143">
      <c r="A4143">
        <v>1994</v>
      </c>
      <c r="B4143" t="str">
        <v>ward_branch_stake</v>
      </c>
      <c r="C4143" t="str">
        <v>Ward &amp; Branch / Stake</v>
      </c>
      <c r="D4143" t="str">
        <v>yes</v>
      </c>
      <c r="E4143" t="str">
        <v>Wards and branches / stakes</v>
      </c>
    </row>
    <row r="4144">
      <c r="A4144">
        <v>1994</v>
      </c>
      <c r="B4144" t="str">
        <v>wards_branches_stake_lost_since_1973</v>
      </c>
      <c r="C4144" t="str">
        <v>Wards + Branches / Stake lost since 1973</v>
      </c>
      <c r="D4144" t="str">
        <v>no</v>
      </c>
      <c r="E4144" t="str">
        <v>(1973 wards and branches / stakes) - (current wards and branches / stakes)</v>
      </c>
    </row>
    <row r="4145">
      <c r="A4145">
        <v>1994</v>
      </c>
      <c r="B4145" t="str">
        <v>members_ward_branch</v>
      </c>
      <c r="C4145" t="str">
        <v>Members / Ward &amp; Branch</v>
      </c>
      <c r="D4145" t="str">
        <v>yes</v>
      </c>
      <c r="E4145" t="str">
        <v>Official membership / wards and branches</v>
      </c>
    </row>
    <row r="4146">
      <c r="A4146">
        <v>1994</v>
      </c>
      <c r="B4146" t="str">
        <v>ward_branch_rolls_since_1980</v>
      </c>
      <c r="C4146" t="str">
        <v>Ward &amp; Branch Rolls ∆ since 1980</v>
      </c>
      <c r="D4146" t="str">
        <v>no</v>
      </c>
      <c r="E4146" t="str">
        <v>(Current members per ward and branch) - (1980 members per ward and branch)</v>
      </c>
    </row>
    <row r="4147">
      <c r="A4147">
        <v>1994</v>
      </c>
      <c r="B4147" t="str">
        <v>supplemental_wards</v>
      </c>
      <c r="C4147" t="str">
        <v>Wards</v>
      </c>
      <c r="D4147" t="str">
        <v>no</v>
      </c>
      <c r="E4147" t="str">
        <v>round(average(U166,U168),0)</v>
      </c>
    </row>
    <row r="4148">
      <c r="A4148">
        <v>1995</v>
      </c>
      <c r="B4148" t="str">
        <v>official_net_growth</v>
      </c>
      <c r="C4148" t="str">
        <v>Official Net Growth</v>
      </c>
      <c r="D4148" t="str">
        <v>yes</v>
      </c>
      <c r="E4148" t="str">
        <v>Official membership - prior-year official membership</v>
      </c>
    </row>
    <row r="4149">
      <c r="A4149">
        <v>1995</v>
      </c>
      <c r="B4149" t="str">
        <v>official_growth_rate</v>
      </c>
      <c r="C4149" t="str">
        <v>Official Growth Rate</v>
      </c>
      <c r="D4149" t="str">
        <v>yes</v>
      </c>
      <c r="E4149" t="str">
        <v>Official net growth / prior-year official membership</v>
      </c>
    </row>
    <row r="4150">
      <c r="A4150">
        <v>1995</v>
      </c>
      <c r="B4150" t="str">
        <v>yoy_net_growth</v>
      </c>
      <c r="C4150" t="str">
        <v>YoY % ∆ Net Growth</v>
      </c>
      <c r="D4150" t="str">
        <v>yes</v>
      </c>
      <c r="E4150" t="str">
        <v>(Official net growth - prior-year net growth) / prior-year net growth</v>
      </c>
    </row>
    <row r="4151">
      <c r="A4151">
        <v>1995</v>
      </c>
      <c r="B4151" t="str">
        <v>new_children_of_record_cor</v>
      </c>
      <c r="C4151" t="str">
        <v>New Children of Record (CoR)</v>
      </c>
      <c r="D4151" t="str">
        <v>no</v>
      </c>
      <c r="E4151" t="str">
        <v>P$64+((P$74-P$64)/10)*2</v>
      </c>
    </row>
    <row r="4152">
      <c r="A4152">
        <v>1995</v>
      </c>
      <c r="B4152" t="str">
        <v>cor_baptisms</v>
      </c>
      <c r="C4152" t="str">
        <v>CoR Baptisms</v>
      </c>
      <c r="D4152" t="str">
        <v>yes</v>
      </c>
      <c r="E4152" t="str">
        <v>Children of record from 8 years prior * current CoR baptism rate</v>
      </c>
    </row>
    <row r="4153">
      <c r="A4153">
        <v>1995</v>
      </c>
      <c r="B4153" t="str">
        <v>yoy_cor</v>
      </c>
      <c r="C4153" t="str">
        <v>YoY % ∆ CoR</v>
      </c>
      <c r="D4153" t="str">
        <v>yes</v>
      </c>
      <c r="E4153" t="str">
        <v>(Children of record - prior-year children of record) / prior-year children of record</v>
      </c>
    </row>
    <row r="4154">
      <c r="A4154">
        <v>1995</v>
      </c>
      <c r="B4154" t="str">
        <v>cor_baptisms_as_of_net_growth</v>
      </c>
      <c r="C4154" t="str">
        <v>∆ CoR Baptisms as % of Net Growth</v>
      </c>
      <c r="D4154" t="str">
        <v>yes</v>
      </c>
      <c r="E4154" t="str">
        <v>Children-of-record baptisms / official net growth</v>
      </c>
    </row>
    <row r="4155">
      <c r="A4155">
        <v>1995</v>
      </c>
      <c r="B4155" t="str">
        <v>children_of_record_8_yrs_prior_baptized</v>
      </c>
      <c r="C4155" t="str">
        <v>% children of record, 8 yrs prior, baptized</v>
      </c>
      <c r="D4155" t="str">
        <v>yes</v>
      </c>
      <c r="E4155" t="str">
        <v>Prior-year CoR baptism rate - 0.0002</v>
      </c>
    </row>
    <row r="4156">
      <c r="A4156">
        <v>1995</v>
      </c>
      <c r="B4156" t="str">
        <v>percent_cor_from_8_years_prior_lost</v>
      </c>
      <c r="C4156" t="str">
        <v>Percent CoR from 8 years prior lost</v>
      </c>
      <c r="D4156" t="str">
        <v>yes</v>
      </c>
      <c r="E4156" t="str">
        <v>(CoR 8 years prior - CoR baptisms) / CoR 8 years prior</v>
      </c>
    </row>
    <row r="4157">
      <c r="A4157">
        <v>1995</v>
      </c>
      <c r="B4157" t="str">
        <v>yoy_converts</v>
      </c>
      <c r="C4157" t="str">
        <v>YoY % ∆ Converts</v>
      </c>
      <c r="D4157" t="str">
        <v>yes</v>
      </c>
      <c r="E4157" t="str">
        <v>(Converts - prior-year converts) / prior-year converts</v>
      </c>
    </row>
    <row r="4158">
      <c r="A4158">
        <v>1995</v>
      </c>
      <c r="B4158" t="str">
        <v>membership_increase</v>
      </c>
      <c r="C4158" t="str">
        <v>Membership Increase</v>
      </c>
      <c r="D4158" t="str">
        <v>yes</v>
      </c>
      <c r="E4158" t="str">
        <v>Converts + children-of-record baptisms</v>
      </c>
    </row>
    <row r="4159">
      <c r="A4159">
        <v>1995</v>
      </c>
      <c r="B4159" t="str">
        <v>attrition</v>
      </c>
      <c r="C4159" t="str">
        <v>% ∆ Attrition</v>
      </c>
      <c r="D4159" t="str">
        <v>no</v>
      </c>
      <c r="E4159" t="str">
        <v>(Current attrition - prior-year attrition) / prior-year attrition</v>
      </c>
    </row>
    <row r="4160">
      <c r="A4160">
        <v>1995</v>
      </c>
      <c r="B4160" t="str">
        <v>member_attrition_officially_accounted_for_death_resignation_unbaptized_8yo</v>
      </c>
      <c r="C4160" t="str">
        <v>Member Attrition Officially Accounted For (Death, Resignation, Unbaptized-8yo)</v>
      </c>
      <c r="D4160" t="str">
        <v>yes</v>
      </c>
      <c r="E4160" t="str">
        <v>Membership increase - official net growth</v>
      </c>
    </row>
    <row r="4161">
      <c r="A4161">
        <v>1995</v>
      </c>
      <c r="B4161" t="str">
        <v>missionaries</v>
      </c>
      <c r="C4161" t="str">
        <v>% ∆ Missionaries</v>
      </c>
      <c r="D4161" t="str">
        <v>yes</v>
      </c>
      <c r="E4161" t="str">
        <v>(Full-time missionaries - prior-year full-time missionaries) / prior-year full-time missionaries</v>
      </c>
    </row>
    <row r="4162">
      <c r="A4162">
        <v>1995</v>
      </c>
      <c r="B4162" t="str">
        <v>of_church_on_mission</v>
      </c>
      <c r="C4162" t="str">
        <v>% of Church on Mission</v>
      </c>
      <c r="D4162" t="str">
        <v>yes</v>
      </c>
      <c r="E4162" t="str">
        <v>Full-time missionaries / official membership</v>
      </c>
    </row>
    <row r="4163">
      <c r="A4163">
        <v>1995</v>
      </c>
      <c r="B4163" t="str">
        <v>conv_missionary</v>
      </c>
      <c r="C4163" t="str">
        <v>% ∆ Conv / Missionary</v>
      </c>
      <c r="D4163" t="str">
        <v>yes</v>
      </c>
      <c r="E4163" t="str">
        <v>(Conv / Missionary - prior-year Conv / Missionary) / prior-year Conv / Missionary</v>
      </c>
    </row>
    <row r="4164">
      <c r="A4164">
        <v>1995</v>
      </c>
      <c r="B4164" t="str">
        <v>conv_missionary_ai</v>
      </c>
      <c r="C4164" t="str">
        <v>Conv / Missionary</v>
      </c>
      <c r="D4164" t="str">
        <v>yes</v>
      </c>
      <c r="E4164" t="str">
        <v>Converts / full-time missionaries</v>
      </c>
    </row>
    <row r="4165">
      <c r="A4165">
        <v>1995</v>
      </c>
      <c r="B4165" t="str">
        <v>net_membership_growth_missionary</v>
      </c>
      <c r="C4165" t="str">
        <v>Net Membership Growth / Missionary</v>
      </c>
      <c r="D4165" t="str">
        <v>yes</v>
      </c>
      <c r="E4165" t="str">
        <v>Official net growth / full-time missionaries</v>
      </c>
    </row>
    <row r="4166">
      <c r="A4166">
        <v>1995</v>
      </c>
      <c r="B4166" t="str">
        <v>gross_membership_increase_missionary</v>
      </c>
      <c r="C4166" t="str">
        <v>Gross Membership Increase / Missionary</v>
      </c>
      <c r="D4166" t="str">
        <v>yes</v>
      </c>
      <c r="E4166" t="str">
        <v>Membership increase / full-time missionaries</v>
      </c>
    </row>
    <row r="4167">
      <c r="A4167">
        <v>1995</v>
      </c>
      <c r="B4167" t="str">
        <v>all_missionaries</v>
      </c>
      <c r="C4167" t="str">
        <v>% ∆ All Missionaries</v>
      </c>
      <c r="D4167" t="str">
        <v>yes</v>
      </c>
      <c r="E4167" t="str">
        <v>(All missionaries - prior-year all missionaries) / prior-year all missionaries</v>
      </c>
    </row>
    <row r="4168">
      <c r="A4168">
        <v>1995</v>
      </c>
      <c r="B4168" t="str">
        <v>stakes</v>
      </c>
      <c r="C4168" t="str">
        <v>% ∆ Stakes</v>
      </c>
      <c r="D4168" t="str">
        <v>yes</v>
      </c>
      <c r="E4168" t="str">
        <v>(Stakes - prior-year stakes) / prior-year stakes</v>
      </c>
    </row>
    <row r="4169">
      <c r="A4169">
        <v>1995</v>
      </c>
      <c r="B4169" t="str">
        <v>districts_branches_prior_to_1980</v>
      </c>
      <c r="C4169" t="str">
        <v>% ∆ Districts (Branches prior to 1980)</v>
      </c>
      <c r="D4169" t="str">
        <v>yes</v>
      </c>
      <c r="E4169" t="str">
        <v>(Districts - prior-year districts) / prior-year districts</v>
      </c>
    </row>
    <row r="4170">
      <c r="A4170">
        <v>1995</v>
      </c>
      <c r="B4170" t="str">
        <v>members_stake_district</v>
      </c>
      <c r="C4170" t="str">
        <v>% ∆ Members / Stake &amp; District</v>
      </c>
      <c r="D4170" t="str">
        <v>yes</v>
      </c>
      <c r="E4170" t="str">
        <v>Year-over-year change in members per stake or district</v>
      </c>
    </row>
    <row r="4171">
      <c r="A4171">
        <v>1995</v>
      </c>
      <c r="B4171" t="str">
        <v>members_stake_district_bd</v>
      </c>
      <c r="C4171" t="str">
        <v>Members / Stake &amp; District</v>
      </c>
      <c r="D4171" t="str">
        <v>yes</v>
      </c>
      <c r="E4171" t="str">
        <v>Official membership / (stakes + districts)</v>
      </c>
    </row>
    <row r="4172">
      <c r="A4172">
        <v>1995</v>
      </c>
      <c r="B4172" t="str">
        <v>wards_branches</v>
      </c>
      <c r="C4172" t="str">
        <v>% ∆ Wards + Branches</v>
      </c>
      <c r="D4172" t="str">
        <v>yes</v>
      </c>
      <c r="E4172" t="str">
        <v>(Wards and branches - prior-year wards and branches) / prior-year wards and branches</v>
      </c>
    </row>
    <row r="4173">
      <c r="A4173">
        <v>1995</v>
      </c>
      <c r="B4173" t="str">
        <v>ward_branch_stake</v>
      </c>
      <c r="C4173" t="str">
        <v>Ward &amp; Branch / Stake</v>
      </c>
      <c r="D4173" t="str">
        <v>yes</v>
      </c>
      <c r="E4173" t="str">
        <v>Wards and branches / stakes</v>
      </c>
    </row>
    <row r="4174">
      <c r="A4174">
        <v>1995</v>
      </c>
      <c r="B4174" t="str">
        <v>wards_branches_stake_lost_since_1973</v>
      </c>
      <c r="C4174" t="str">
        <v>Wards + Branches / Stake lost since 1973</v>
      </c>
      <c r="D4174" t="str">
        <v>no</v>
      </c>
      <c r="E4174" t="str">
        <v>(1973 wards and branches / stakes) - (current wards and branches / stakes)</v>
      </c>
    </row>
    <row r="4175">
      <c r="A4175">
        <v>1995</v>
      </c>
      <c r="B4175" t="str">
        <v>members_ward_branch</v>
      </c>
      <c r="C4175" t="str">
        <v>Members / Ward &amp; Branch</v>
      </c>
      <c r="D4175" t="str">
        <v>yes</v>
      </c>
      <c r="E4175" t="str">
        <v>Official membership / wards and branches</v>
      </c>
    </row>
    <row r="4176">
      <c r="A4176">
        <v>1995</v>
      </c>
      <c r="B4176" t="str">
        <v>ward_branch_rolls_since_1980</v>
      </c>
      <c r="C4176" t="str">
        <v>Ward &amp; Branch Rolls ∆ since 1980</v>
      </c>
      <c r="D4176" t="str">
        <v>no</v>
      </c>
      <c r="E4176" t="str">
        <v>(Current members per ward and branch) - (1980 members per ward and branch)</v>
      </c>
    </row>
    <row r="4177">
      <c r="A4177">
        <v>1996</v>
      </c>
      <c r="B4177" t="str">
        <v>official_net_growth</v>
      </c>
      <c r="C4177" t="str">
        <v>Official Net Growth</v>
      </c>
      <c r="D4177" t="str">
        <v>yes</v>
      </c>
      <c r="E4177" t="str">
        <v>Official membership - prior-year official membership</v>
      </c>
    </row>
    <row r="4178">
      <c r="A4178">
        <v>1996</v>
      </c>
      <c r="B4178" t="str">
        <v>official_growth_rate</v>
      </c>
      <c r="C4178" t="str">
        <v>Official Growth Rate</v>
      </c>
      <c r="D4178" t="str">
        <v>yes</v>
      </c>
      <c r="E4178" t="str">
        <v>Official net growth / prior-year official membership</v>
      </c>
    </row>
    <row r="4179">
      <c r="A4179">
        <v>1996</v>
      </c>
      <c r="B4179" t="str">
        <v>yoy_net_growth</v>
      </c>
      <c r="C4179" t="str">
        <v>YoY % ∆ Net Growth</v>
      </c>
      <c r="D4179" t="str">
        <v>yes</v>
      </c>
      <c r="E4179" t="str">
        <v>(Official net growth - prior-year net growth) / prior-year net growth</v>
      </c>
    </row>
    <row r="4180">
      <c r="A4180">
        <v>1996</v>
      </c>
      <c r="B4180" t="str">
        <v>new_children_of_record_cor</v>
      </c>
      <c r="C4180" t="str">
        <v>New Children of Record (CoR)</v>
      </c>
      <c r="D4180" t="str">
        <v>no</v>
      </c>
      <c r="E4180" t="str">
        <v>P$64+((P$74-P$64)/10)*1</v>
      </c>
    </row>
    <row r="4181">
      <c r="A4181">
        <v>1996</v>
      </c>
      <c r="B4181" t="str">
        <v>cor_baptisms</v>
      </c>
      <c r="C4181" t="str">
        <v>CoR Baptisms</v>
      </c>
      <c r="D4181" t="str">
        <v>yes</v>
      </c>
      <c r="E4181" t="str">
        <v>Children of record from 8 years prior * current CoR baptism rate</v>
      </c>
    </row>
    <row r="4182">
      <c r="A4182">
        <v>1996</v>
      </c>
      <c r="B4182" t="str">
        <v>yoy_cor</v>
      </c>
      <c r="C4182" t="str">
        <v>YoY % ∆ CoR</v>
      </c>
      <c r="D4182" t="str">
        <v>yes</v>
      </c>
      <c r="E4182" t="str">
        <v>(Children of record - prior-year children of record) / prior-year children of record</v>
      </c>
    </row>
    <row r="4183">
      <c r="A4183">
        <v>1996</v>
      </c>
      <c r="B4183" t="str">
        <v>cor_baptisms_as_of_net_growth</v>
      </c>
      <c r="C4183" t="str">
        <v>∆ CoR Baptisms as % of Net Growth</v>
      </c>
      <c r="D4183" t="str">
        <v>yes</v>
      </c>
      <c r="E4183" t="str">
        <v>Children-of-record baptisms / official net growth</v>
      </c>
    </row>
    <row r="4184">
      <c r="A4184">
        <v>1996</v>
      </c>
      <c r="B4184" t="str">
        <v>children_of_record_8_yrs_prior_baptized</v>
      </c>
      <c r="C4184" t="str">
        <v>% children of record, 8 yrs prior, baptized</v>
      </c>
      <c r="D4184" t="str">
        <v>yes</v>
      </c>
      <c r="E4184" t="str">
        <v>Prior-year CoR baptism rate - 0.0002</v>
      </c>
    </row>
    <row r="4185">
      <c r="A4185">
        <v>1996</v>
      </c>
      <c r="B4185" t="str">
        <v>percent_cor_from_8_years_prior_lost</v>
      </c>
      <c r="C4185" t="str">
        <v>Percent CoR from 8 years prior lost</v>
      </c>
      <c r="D4185" t="str">
        <v>yes</v>
      </c>
      <c r="E4185" t="str">
        <v>(CoR 8 years prior - CoR baptisms) / CoR 8 years prior</v>
      </c>
    </row>
    <row r="4186">
      <c r="A4186">
        <v>1996</v>
      </c>
      <c r="B4186" t="str">
        <v>yoy_converts</v>
      </c>
      <c r="C4186" t="str">
        <v>YoY % ∆ Converts</v>
      </c>
      <c r="D4186" t="str">
        <v>yes</v>
      </c>
      <c r="E4186" t="str">
        <v>(Converts - prior-year converts) / prior-year converts</v>
      </c>
    </row>
    <row r="4187">
      <c r="A4187">
        <v>1996</v>
      </c>
      <c r="B4187" t="str">
        <v>membership_increase</v>
      </c>
      <c r="C4187" t="str">
        <v>Membership Increase</v>
      </c>
      <c r="D4187" t="str">
        <v>yes</v>
      </c>
      <c r="E4187" t="str">
        <v>Converts + children-of-record baptisms</v>
      </c>
    </row>
    <row r="4188">
      <c r="A4188">
        <v>1996</v>
      </c>
      <c r="B4188" t="str">
        <v>attrition</v>
      </c>
      <c r="C4188" t="str">
        <v>% ∆ Attrition</v>
      </c>
      <c r="D4188" t="str">
        <v>no</v>
      </c>
      <c r="E4188" t="str">
        <v>(Current attrition - prior-year attrition) / prior-year attrition</v>
      </c>
    </row>
    <row r="4189">
      <c r="A4189">
        <v>1996</v>
      </c>
      <c r="B4189" t="str">
        <v>member_attrition_officially_accounted_for_death_resignation_unbaptized_8yo</v>
      </c>
      <c r="C4189" t="str">
        <v>Member Attrition Officially Accounted For (Death, Resignation, Unbaptized-8yo)</v>
      </c>
      <c r="D4189" t="str">
        <v>yes</v>
      </c>
      <c r="E4189" t="str">
        <v>Membership increase - official net growth</v>
      </c>
    </row>
    <row r="4190">
      <c r="A4190">
        <v>1996</v>
      </c>
      <c r="B4190" t="str">
        <v>missionaries</v>
      </c>
      <c r="C4190" t="str">
        <v>% ∆ Missionaries</v>
      </c>
      <c r="D4190" t="str">
        <v>yes</v>
      </c>
      <c r="E4190" t="str">
        <v>(Full-time missionaries - prior-year full-time missionaries) / prior-year full-time missionaries</v>
      </c>
    </row>
    <row r="4191">
      <c r="A4191">
        <v>1996</v>
      </c>
      <c r="B4191" t="str">
        <v>of_church_on_mission</v>
      </c>
      <c r="C4191" t="str">
        <v>% of Church on Mission</v>
      </c>
      <c r="D4191" t="str">
        <v>yes</v>
      </c>
      <c r="E4191" t="str">
        <v>Full-time missionaries / official membership</v>
      </c>
    </row>
    <row r="4192">
      <c r="A4192">
        <v>1996</v>
      </c>
      <c r="B4192" t="str">
        <v>conv_missionary</v>
      </c>
      <c r="C4192" t="str">
        <v>% ∆ Conv / Missionary</v>
      </c>
      <c r="D4192" t="str">
        <v>yes</v>
      </c>
      <c r="E4192" t="str">
        <v>(Conv / Missionary - prior-year Conv / Missionary) / prior-year Conv / Missionary</v>
      </c>
    </row>
    <row r="4193">
      <c r="A4193">
        <v>1996</v>
      </c>
      <c r="B4193" t="str">
        <v>conv_missionary_ai</v>
      </c>
      <c r="C4193" t="str">
        <v>Conv / Missionary</v>
      </c>
      <c r="D4193" t="str">
        <v>yes</v>
      </c>
      <c r="E4193" t="str">
        <v>Converts / full-time missionaries</v>
      </c>
    </row>
    <row r="4194">
      <c r="A4194">
        <v>1996</v>
      </c>
      <c r="B4194" t="str">
        <v>net_membership_growth_missionary</v>
      </c>
      <c r="C4194" t="str">
        <v>Net Membership Growth / Missionary</v>
      </c>
      <c r="D4194" t="str">
        <v>yes</v>
      </c>
      <c r="E4194" t="str">
        <v>Official net growth / full-time missionaries</v>
      </c>
    </row>
    <row r="4195">
      <c r="A4195">
        <v>1996</v>
      </c>
      <c r="B4195" t="str">
        <v>gross_membership_increase_missionary</v>
      </c>
      <c r="C4195" t="str">
        <v>Gross Membership Increase / Missionary</v>
      </c>
      <c r="D4195" t="str">
        <v>yes</v>
      </c>
      <c r="E4195" t="str">
        <v>Membership increase / full-time missionaries</v>
      </c>
    </row>
    <row r="4196">
      <c r="A4196">
        <v>1996</v>
      </c>
      <c r="B4196" t="str">
        <v>all_missionaries</v>
      </c>
      <c r="C4196" t="str">
        <v>% ∆ All Missionaries</v>
      </c>
      <c r="D4196" t="str">
        <v>yes</v>
      </c>
      <c r="E4196" t="str">
        <v>(All missionaries - prior-year all missionaries) / prior-year all missionaries</v>
      </c>
    </row>
    <row r="4197">
      <c r="A4197">
        <v>1996</v>
      </c>
      <c r="B4197" t="str">
        <v>stakes</v>
      </c>
      <c r="C4197" t="str">
        <v>% ∆ Stakes</v>
      </c>
      <c r="D4197" t="str">
        <v>yes</v>
      </c>
      <c r="E4197" t="str">
        <v>(Stakes - prior-year stakes) / prior-year stakes</v>
      </c>
    </row>
    <row r="4198">
      <c r="A4198">
        <v>1996</v>
      </c>
      <c r="B4198" t="str">
        <v>districts_branches_prior_to_1980</v>
      </c>
      <c r="C4198" t="str">
        <v>% ∆ Districts (Branches prior to 1980)</v>
      </c>
      <c r="D4198" t="str">
        <v>yes</v>
      </c>
      <c r="E4198" t="str">
        <v>(Districts - prior-year districts) / prior-year districts</v>
      </c>
    </row>
    <row r="4199">
      <c r="A4199">
        <v>1996</v>
      </c>
      <c r="B4199" t="str">
        <v>members_stake_district</v>
      </c>
      <c r="C4199" t="str">
        <v>% ∆ Members / Stake &amp; District</v>
      </c>
      <c r="D4199" t="str">
        <v>yes</v>
      </c>
      <c r="E4199" t="str">
        <v>Year-over-year change in members per stake or district</v>
      </c>
    </row>
    <row r="4200">
      <c r="A4200">
        <v>1996</v>
      </c>
      <c r="B4200" t="str">
        <v>members_stake_district_bd</v>
      </c>
      <c r="C4200" t="str">
        <v>Members / Stake &amp; District</v>
      </c>
      <c r="D4200" t="str">
        <v>yes</v>
      </c>
      <c r="E4200" t="str">
        <v>Official membership / (stakes + districts)</v>
      </c>
    </row>
    <row r="4201">
      <c r="A4201">
        <v>1996</v>
      </c>
      <c r="B4201" t="str">
        <v>wards_branches</v>
      </c>
      <c r="C4201" t="str">
        <v>% ∆ Wards + Branches</v>
      </c>
      <c r="D4201" t="str">
        <v>yes</v>
      </c>
      <c r="E4201" t="str">
        <v>(Wards and branches - prior-year wards and branches) / prior-year wards and branches</v>
      </c>
    </row>
    <row r="4202">
      <c r="A4202">
        <v>1996</v>
      </c>
      <c r="B4202" t="str">
        <v>ward_branch_stake</v>
      </c>
      <c r="C4202" t="str">
        <v>Ward &amp; Branch / Stake</v>
      </c>
      <c r="D4202" t="str">
        <v>yes</v>
      </c>
      <c r="E4202" t="str">
        <v>Wards and branches / stakes</v>
      </c>
    </row>
    <row r="4203">
      <c r="A4203">
        <v>1996</v>
      </c>
      <c r="B4203" t="str">
        <v>wards_branches_stake_lost_since_1973</v>
      </c>
      <c r="C4203" t="str">
        <v>Wards + Branches / Stake lost since 1973</v>
      </c>
      <c r="D4203" t="str">
        <v>no</v>
      </c>
      <c r="E4203" t="str">
        <v>(1973 wards and branches / stakes) - (current wards and branches / stakes)</v>
      </c>
    </row>
    <row r="4204">
      <c r="A4204">
        <v>1996</v>
      </c>
      <c r="B4204" t="str">
        <v>members_ward_branch</v>
      </c>
      <c r="C4204" t="str">
        <v>Members / Ward &amp; Branch</v>
      </c>
      <c r="D4204" t="str">
        <v>yes</v>
      </c>
      <c r="E4204" t="str">
        <v>Official membership / wards and branches</v>
      </c>
    </row>
    <row r="4205">
      <c r="A4205">
        <v>1996</v>
      </c>
      <c r="B4205" t="str">
        <v>ward_branch_rolls_since_1980</v>
      </c>
      <c r="C4205" t="str">
        <v>Ward &amp; Branch Rolls ∆ since 1980</v>
      </c>
      <c r="D4205" t="str">
        <v>no</v>
      </c>
      <c r="E4205" t="str">
        <v>(Current members per ward and branch) - (1980 members per ward and branch)</v>
      </c>
    </row>
    <row r="4206">
      <c r="A4206">
        <v>1996</v>
      </c>
      <c r="B4206" t="str">
        <v>supplemental_wards</v>
      </c>
      <c r="C4206" t="str">
        <v>Wards</v>
      </c>
      <c r="D4206" t="str">
        <v>no</v>
      </c>
      <c r="E4206" t="str">
        <v>round(average(U168,U170),0)</v>
      </c>
    </row>
    <row r="4207">
      <c r="A4207">
        <v>1997</v>
      </c>
      <c r="B4207" t="str">
        <v>official_net_growth</v>
      </c>
      <c r="C4207" t="str">
        <v>Official Net Growth</v>
      </c>
      <c r="D4207" t="str">
        <v>yes</v>
      </c>
      <c r="E4207" t="str">
        <v>Official membership - prior-year official membership</v>
      </c>
    </row>
    <row r="4208">
      <c r="A4208">
        <v>1997</v>
      </c>
      <c r="B4208" t="str">
        <v>official_growth_rate</v>
      </c>
      <c r="C4208" t="str">
        <v>Official Growth Rate</v>
      </c>
      <c r="D4208" t="str">
        <v>yes</v>
      </c>
      <c r="E4208" t="str">
        <v>Official net growth / prior-year official membership</v>
      </c>
    </row>
    <row r="4209">
      <c r="A4209">
        <v>1997</v>
      </c>
      <c r="B4209" t="str">
        <v>yoy_net_growth</v>
      </c>
      <c r="C4209" t="str">
        <v>YoY % ∆ Net Growth</v>
      </c>
      <c r="D4209" t="str">
        <v>yes</v>
      </c>
      <c r="E4209" t="str">
        <v>(Official net growth - prior-year net growth) / prior-year net growth</v>
      </c>
    </row>
    <row r="4210">
      <c r="A4210">
        <v>1997</v>
      </c>
      <c r="B4210" t="str">
        <v>cor_baptisms</v>
      </c>
      <c r="C4210" t="str">
        <v>CoR Baptisms</v>
      </c>
      <c r="D4210" t="str">
        <v>yes</v>
      </c>
      <c r="E4210" t="str">
        <v>Children of record from 8 years prior * current CoR baptism rate</v>
      </c>
    </row>
    <row r="4211">
      <c r="A4211">
        <v>1997</v>
      </c>
      <c r="B4211" t="str">
        <v>yoy_cor</v>
      </c>
      <c r="C4211" t="str">
        <v>YoY % ∆ CoR</v>
      </c>
      <c r="D4211" t="str">
        <v>yes</v>
      </c>
      <c r="E4211" t="str">
        <v>(Children of record - prior-year children of record) / prior-year children of record</v>
      </c>
    </row>
    <row r="4212">
      <c r="A4212">
        <v>1997</v>
      </c>
      <c r="B4212" t="str">
        <v>cor_baptisms_as_of_net_growth</v>
      </c>
      <c r="C4212" t="str">
        <v>∆ CoR Baptisms as % of Net Growth</v>
      </c>
      <c r="D4212" t="str">
        <v>yes</v>
      </c>
      <c r="E4212" t="str">
        <v>Children-of-record baptisms / official net growth</v>
      </c>
    </row>
    <row r="4213">
      <c r="A4213">
        <v>1997</v>
      </c>
      <c r="B4213" t="str">
        <v>children_of_record_8_yrs_prior_baptized</v>
      </c>
      <c r="C4213" t="str">
        <v>% children of record, 8 yrs prior, baptized</v>
      </c>
      <c r="D4213" t="str">
        <v>yes</v>
      </c>
      <c r="E4213" t="str">
        <v>Prior-year CoR baptism rate - 0.0002</v>
      </c>
    </row>
    <row r="4214">
      <c r="A4214">
        <v>1997</v>
      </c>
      <c r="B4214" t="str">
        <v>percent_cor_from_8_years_prior_lost</v>
      </c>
      <c r="C4214" t="str">
        <v>Percent CoR from 8 years prior lost</v>
      </c>
      <c r="D4214" t="str">
        <v>yes</v>
      </c>
      <c r="E4214" t="str">
        <v>(CoR 8 years prior - CoR baptisms) / CoR 8 years prior</v>
      </c>
    </row>
    <row r="4215">
      <c r="A4215">
        <v>1997</v>
      </c>
      <c r="B4215" t="str">
        <v>yoy_converts</v>
      </c>
      <c r="C4215" t="str">
        <v>YoY % ∆ Converts</v>
      </c>
      <c r="D4215" t="str">
        <v>yes</v>
      </c>
      <c r="E4215" t="str">
        <v>(Converts - prior-year converts) / prior-year converts</v>
      </c>
    </row>
    <row r="4216">
      <c r="A4216">
        <v>1997</v>
      </c>
      <c r="B4216" t="str">
        <v>membership_increase</v>
      </c>
      <c r="C4216" t="str">
        <v>Membership Increase</v>
      </c>
      <c r="D4216" t="str">
        <v>yes</v>
      </c>
      <c r="E4216" t="str">
        <v>Converts + children-of-record baptisms</v>
      </c>
    </row>
    <row r="4217">
      <c r="A4217">
        <v>1997</v>
      </c>
      <c r="B4217" t="str">
        <v>attrition</v>
      </c>
      <c r="C4217" t="str">
        <v>% ∆ Attrition</v>
      </c>
      <c r="D4217" t="str">
        <v>no</v>
      </c>
      <c r="E4217" t="str">
        <v>(Current attrition - prior-year attrition) / prior-year attrition</v>
      </c>
    </row>
    <row r="4218">
      <c r="A4218">
        <v>1997</v>
      </c>
      <c r="B4218" t="str">
        <v>member_attrition_officially_accounted_for_death_resignation_unbaptized_8yo</v>
      </c>
      <c r="C4218" t="str">
        <v>Member Attrition Officially Accounted For (Death, Resignation, Unbaptized-8yo)</v>
      </c>
      <c r="D4218" t="str">
        <v>yes</v>
      </c>
      <c r="E4218" t="str">
        <v>Membership increase - official net growth</v>
      </c>
    </row>
    <row r="4219">
      <c r="A4219">
        <v>1997</v>
      </c>
      <c r="B4219" t="str">
        <v>missionaries</v>
      </c>
      <c r="C4219" t="str">
        <v>% ∆ Missionaries</v>
      </c>
      <c r="D4219" t="str">
        <v>yes</v>
      </c>
      <c r="E4219" t="str">
        <v>(Full-time missionaries - prior-year full-time missionaries) / prior-year full-time missionaries</v>
      </c>
    </row>
    <row r="4220">
      <c r="A4220">
        <v>1997</v>
      </c>
      <c r="B4220" t="str">
        <v>of_church_on_mission</v>
      </c>
      <c r="C4220" t="str">
        <v>% of Church on Mission</v>
      </c>
      <c r="D4220" t="str">
        <v>yes</v>
      </c>
      <c r="E4220" t="str">
        <v>Full-time missionaries / official membership</v>
      </c>
    </row>
    <row r="4221">
      <c r="A4221">
        <v>1997</v>
      </c>
      <c r="B4221" t="str">
        <v>conv_missionary</v>
      </c>
      <c r="C4221" t="str">
        <v>% ∆ Conv / Missionary</v>
      </c>
      <c r="D4221" t="str">
        <v>yes</v>
      </c>
      <c r="E4221" t="str">
        <v>(Conv / Missionary - prior-year Conv / Missionary) / prior-year Conv / Missionary</v>
      </c>
    </row>
    <row r="4222">
      <c r="A4222">
        <v>1997</v>
      </c>
      <c r="B4222" t="str">
        <v>conv_missionary_ai</v>
      </c>
      <c r="C4222" t="str">
        <v>Conv / Missionary</v>
      </c>
      <c r="D4222" t="str">
        <v>yes</v>
      </c>
      <c r="E4222" t="str">
        <v>Converts / full-time missionaries</v>
      </c>
    </row>
    <row r="4223">
      <c r="A4223">
        <v>1997</v>
      </c>
      <c r="B4223" t="str">
        <v>net_membership_growth_missionary</v>
      </c>
      <c r="C4223" t="str">
        <v>Net Membership Growth / Missionary</v>
      </c>
      <c r="D4223" t="str">
        <v>yes</v>
      </c>
      <c r="E4223" t="str">
        <v>Official net growth / full-time missionaries</v>
      </c>
    </row>
    <row r="4224">
      <c r="A4224">
        <v>1997</v>
      </c>
      <c r="B4224" t="str">
        <v>gross_membership_increase_missionary</v>
      </c>
      <c r="C4224" t="str">
        <v>Gross Membership Increase / Missionary</v>
      </c>
      <c r="D4224" t="str">
        <v>yes</v>
      </c>
      <c r="E4224" t="str">
        <v>Membership increase / full-time missionaries</v>
      </c>
    </row>
    <row r="4225">
      <c r="A4225">
        <v>1997</v>
      </c>
      <c r="B4225" t="str">
        <v>all_missionaries</v>
      </c>
      <c r="C4225" t="str">
        <v>% ∆ All Missionaries</v>
      </c>
      <c r="D4225" t="str">
        <v>yes</v>
      </c>
      <c r="E4225" t="str">
        <v>(All missionaries - prior-year all missionaries) / prior-year all missionaries</v>
      </c>
    </row>
    <row r="4226">
      <c r="A4226">
        <v>1997</v>
      </c>
      <c r="B4226" t="str">
        <v>stakes</v>
      </c>
      <c r="C4226" t="str">
        <v>% ∆ Stakes</v>
      </c>
      <c r="D4226" t="str">
        <v>yes</v>
      </c>
      <c r="E4226" t="str">
        <v>(Stakes - prior-year stakes) / prior-year stakes</v>
      </c>
    </row>
    <row r="4227">
      <c r="A4227">
        <v>1997</v>
      </c>
      <c r="B4227" t="str">
        <v>districts_branches_prior_to_1980</v>
      </c>
      <c r="C4227" t="str">
        <v>% ∆ Districts (Branches prior to 1980)</v>
      </c>
      <c r="D4227" t="str">
        <v>yes</v>
      </c>
      <c r="E4227" t="str">
        <v>(Districts - prior-year districts) / prior-year districts</v>
      </c>
    </row>
    <row r="4228">
      <c r="A4228">
        <v>1997</v>
      </c>
      <c r="B4228" t="str">
        <v>members_stake_district</v>
      </c>
      <c r="C4228" t="str">
        <v>% ∆ Members / Stake &amp; District</v>
      </c>
      <c r="D4228" t="str">
        <v>yes</v>
      </c>
      <c r="E4228" t="str">
        <v>Year-over-year change in members per stake or district</v>
      </c>
    </row>
    <row r="4229">
      <c r="A4229">
        <v>1997</v>
      </c>
      <c r="B4229" t="str">
        <v>members_stake_district_bd</v>
      </c>
      <c r="C4229" t="str">
        <v>Members / Stake &amp; District</v>
      </c>
      <c r="D4229" t="str">
        <v>yes</v>
      </c>
      <c r="E4229" t="str">
        <v>Official membership / (stakes + districts)</v>
      </c>
    </row>
    <row r="4230">
      <c r="A4230">
        <v>1997</v>
      </c>
      <c r="B4230" t="str">
        <v>wards_branches</v>
      </c>
      <c r="C4230" t="str">
        <v>% ∆ Wards + Branches</v>
      </c>
      <c r="D4230" t="str">
        <v>yes</v>
      </c>
      <c r="E4230" t="str">
        <v>(Wards and branches - prior-year wards and branches) / prior-year wards and branches</v>
      </c>
    </row>
    <row r="4231">
      <c r="A4231">
        <v>1997</v>
      </c>
      <c r="B4231" t="str">
        <v>ward_branch_stake</v>
      </c>
      <c r="C4231" t="str">
        <v>Ward &amp; Branch / Stake</v>
      </c>
      <c r="D4231" t="str">
        <v>yes</v>
      </c>
      <c r="E4231" t="str">
        <v>Wards and branches / stakes</v>
      </c>
    </row>
    <row r="4232">
      <c r="A4232">
        <v>1997</v>
      </c>
      <c r="B4232" t="str">
        <v>wards_branches_stake_lost_since_1973</v>
      </c>
      <c r="C4232" t="str">
        <v>Wards + Branches / Stake lost since 1973</v>
      </c>
      <c r="D4232" t="str">
        <v>no</v>
      </c>
      <c r="E4232" t="str">
        <v>(1973 wards and branches / stakes) - (current wards and branches / stakes)</v>
      </c>
    </row>
    <row r="4233">
      <c r="A4233">
        <v>1997</v>
      </c>
      <c r="B4233" t="str">
        <v>members_ward_branch</v>
      </c>
      <c r="C4233" t="str">
        <v>Members / Ward &amp; Branch</v>
      </c>
      <c r="D4233" t="str">
        <v>yes</v>
      </c>
      <c r="E4233" t="str">
        <v>Official membership / wards and branches</v>
      </c>
    </row>
    <row r="4234">
      <c r="A4234">
        <v>1997</v>
      </c>
      <c r="B4234" t="str">
        <v>ward_branch_rolls_since_1980</v>
      </c>
      <c r="C4234" t="str">
        <v>Ward &amp; Branch Rolls ∆ since 1980</v>
      </c>
      <c r="D4234" t="str">
        <v>no</v>
      </c>
      <c r="E4234" t="str">
        <v>(Current members per ward and branch) - (1980 members per ward and branch)</v>
      </c>
    </row>
    <row r="4235">
      <c r="A4235">
        <v>1998</v>
      </c>
      <c r="B4235" t="str">
        <v>official_net_growth</v>
      </c>
      <c r="C4235" t="str">
        <v>Official Net Growth</v>
      </c>
      <c r="D4235" t="str">
        <v>yes</v>
      </c>
      <c r="E4235" t="str">
        <v>Official membership - prior-year official membership</v>
      </c>
    </row>
    <row r="4236">
      <c r="A4236">
        <v>1998</v>
      </c>
      <c r="B4236" t="str">
        <v>official_growth_rate</v>
      </c>
      <c r="C4236" t="str">
        <v>Official Growth Rate</v>
      </c>
      <c r="D4236" t="str">
        <v>yes</v>
      </c>
      <c r="E4236" t="str">
        <v>Official net growth / prior-year official membership</v>
      </c>
    </row>
    <row r="4237">
      <c r="A4237">
        <v>1998</v>
      </c>
      <c r="B4237" t="str">
        <v>yoy_net_growth</v>
      </c>
      <c r="C4237" t="str">
        <v>YoY % ∆ Net Growth</v>
      </c>
      <c r="D4237" t="str">
        <v>yes</v>
      </c>
      <c r="E4237" t="str">
        <v>(Official net growth - prior-year net growth) / prior-year net growth</v>
      </c>
    </row>
    <row r="4238">
      <c r="A4238">
        <v>1998</v>
      </c>
      <c r="B4238" t="str">
        <v>cor_baptisms</v>
      </c>
      <c r="C4238" t="str">
        <v>CoR Baptisms</v>
      </c>
      <c r="D4238" t="str">
        <v>yes</v>
      </c>
      <c r="E4238" t="str">
        <v>Children of record from 8 years prior * current CoR baptism rate</v>
      </c>
    </row>
    <row r="4239">
      <c r="A4239">
        <v>1998</v>
      </c>
      <c r="B4239" t="str">
        <v>yoy_cor</v>
      </c>
      <c r="C4239" t="str">
        <v>YoY % ∆ CoR</v>
      </c>
      <c r="D4239" t="str">
        <v>yes</v>
      </c>
      <c r="E4239" t="str">
        <v>(Children of record - prior-year children of record) / prior-year children of record</v>
      </c>
    </row>
    <row r="4240">
      <c r="A4240">
        <v>1998</v>
      </c>
      <c r="B4240" t="str">
        <v>cor_baptisms_as_of_net_growth</v>
      </c>
      <c r="C4240" t="str">
        <v>∆ CoR Baptisms as % of Net Growth</v>
      </c>
      <c r="D4240" t="str">
        <v>yes</v>
      </c>
      <c r="E4240" t="str">
        <v>Children-of-record baptisms / official net growth</v>
      </c>
    </row>
    <row r="4241">
      <c r="A4241">
        <v>1998</v>
      </c>
      <c r="B4241" t="str">
        <v>children_of_record_8_yrs_prior_baptized</v>
      </c>
      <c r="C4241" t="str">
        <v>% children of record, 8 yrs prior, baptized</v>
      </c>
      <c r="D4241" t="str">
        <v>yes</v>
      </c>
      <c r="E4241" t="str">
        <v>Prior-year CoR baptism rate - 0.0002</v>
      </c>
    </row>
    <row r="4242">
      <c r="A4242">
        <v>1998</v>
      </c>
      <c r="B4242" t="str">
        <v>percent_cor_from_8_years_prior_lost</v>
      </c>
      <c r="C4242" t="str">
        <v>Percent CoR from 8 years prior lost</v>
      </c>
      <c r="D4242" t="str">
        <v>yes</v>
      </c>
      <c r="E4242" t="str">
        <v>(CoR 8 years prior - CoR baptisms) / CoR 8 years prior</v>
      </c>
    </row>
    <row r="4243">
      <c r="A4243">
        <v>1998</v>
      </c>
      <c r="B4243" t="str">
        <v>yoy_converts</v>
      </c>
      <c r="C4243" t="str">
        <v>YoY % ∆ Converts</v>
      </c>
      <c r="D4243" t="str">
        <v>yes</v>
      </c>
      <c r="E4243" t="str">
        <v>(Converts - prior-year converts) / prior-year converts</v>
      </c>
    </row>
    <row r="4244">
      <c r="A4244">
        <v>1998</v>
      </c>
      <c r="B4244" t="str">
        <v>membership_increase</v>
      </c>
      <c r="C4244" t="str">
        <v>Membership Increase</v>
      </c>
      <c r="D4244" t="str">
        <v>yes</v>
      </c>
      <c r="E4244" t="str">
        <v>Converts + children-of-record baptisms</v>
      </c>
    </row>
    <row r="4245">
      <c r="A4245">
        <v>1998</v>
      </c>
      <c r="B4245" t="str">
        <v>attrition</v>
      </c>
      <c r="C4245" t="str">
        <v>% ∆ Attrition</v>
      </c>
      <c r="D4245" t="str">
        <v>no</v>
      </c>
      <c r="E4245" t="str">
        <v>(Current attrition - prior-year attrition) / prior-year attrition</v>
      </c>
    </row>
    <row r="4246">
      <c r="A4246">
        <v>1998</v>
      </c>
      <c r="B4246" t="str">
        <v>member_attrition_officially_accounted_for_death_resignation_unbaptized_8yo</v>
      </c>
      <c r="C4246" t="str">
        <v>Member Attrition Officially Accounted For (Death, Resignation, Unbaptized-8yo)</v>
      </c>
      <c r="D4246" t="str">
        <v>yes</v>
      </c>
      <c r="E4246" t="str">
        <v>Membership increase - official net growth</v>
      </c>
    </row>
    <row r="4247">
      <c r="A4247">
        <v>1998</v>
      </c>
      <c r="B4247" t="str">
        <v>missionaries</v>
      </c>
      <c r="C4247" t="str">
        <v>% ∆ Missionaries</v>
      </c>
      <c r="D4247" t="str">
        <v>yes</v>
      </c>
      <c r="E4247" t="str">
        <v>(Full-time missionaries - prior-year full-time missionaries) / prior-year full-time missionaries</v>
      </c>
    </row>
    <row r="4248">
      <c r="A4248">
        <v>1998</v>
      </c>
      <c r="B4248" t="str">
        <v>of_church_on_mission</v>
      </c>
      <c r="C4248" t="str">
        <v>% of Church on Mission</v>
      </c>
      <c r="D4248" t="str">
        <v>yes</v>
      </c>
      <c r="E4248" t="str">
        <v>Full-time missionaries / official membership</v>
      </c>
    </row>
    <row r="4249">
      <c r="A4249">
        <v>1998</v>
      </c>
      <c r="B4249" t="str">
        <v>conv_missionary</v>
      </c>
      <c r="C4249" t="str">
        <v>% ∆ Conv / Missionary</v>
      </c>
      <c r="D4249" t="str">
        <v>yes</v>
      </c>
      <c r="E4249" t="str">
        <v>(Conv / Missionary - prior-year Conv / Missionary) / prior-year Conv / Missionary</v>
      </c>
    </row>
    <row r="4250">
      <c r="A4250">
        <v>1998</v>
      </c>
      <c r="B4250" t="str">
        <v>conv_missionary_ai</v>
      </c>
      <c r="C4250" t="str">
        <v>Conv / Missionary</v>
      </c>
      <c r="D4250" t="str">
        <v>yes</v>
      </c>
      <c r="E4250" t="str">
        <v>Converts / full-time missionaries</v>
      </c>
    </row>
    <row r="4251">
      <c r="A4251">
        <v>1998</v>
      </c>
      <c r="B4251" t="str">
        <v>net_membership_growth_missionary</v>
      </c>
      <c r="C4251" t="str">
        <v>Net Membership Growth / Missionary</v>
      </c>
      <c r="D4251" t="str">
        <v>yes</v>
      </c>
      <c r="E4251" t="str">
        <v>Official net growth / full-time missionaries</v>
      </c>
    </row>
    <row r="4252">
      <c r="A4252">
        <v>1998</v>
      </c>
      <c r="B4252" t="str">
        <v>gross_membership_increase_missionary</v>
      </c>
      <c r="C4252" t="str">
        <v>Gross Membership Increase / Missionary</v>
      </c>
      <c r="D4252" t="str">
        <v>yes</v>
      </c>
      <c r="E4252" t="str">
        <v>Membership increase / full-time missionaries</v>
      </c>
    </row>
    <row r="4253">
      <c r="A4253">
        <v>1998</v>
      </c>
      <c r="B4253" t="str">
        <v>all_missionaries</v>
      </c>
      <c r="C4253" t="str">
        <v>% ∆ All Missionaries</v>
      </c>
      <c r="D4253" t="str">
        <v>yes</v>
      </c>
      <c r="E4253" t="str">
        <v>(All missionaries - prior-year all missionaries) / prior-year all missionaries</v>
      </c>
    </row>
    <row r="4254">
      <c r="A4254">
        <v>1998</v>
      </c>
      <c r="B4254" t="str">
        <v>stakes</v>
      </c>
      <c r="C4254" t="str">
        <v>% ∆ Stakes</v>
      </c>
      <c r="D4254" t="str">
        <v>yes</v>
      </c>
      <c r="E4254" t="str">
        <v>(Stakes - prior-year stakes) / prior-year stakes</v>
      </c>
    </row>
    <row r="4255">
      <c r="A4255">
        <v>1998</v>
      </c>
      <c r="B4255" t="str">
        <v>districts_branches_prior_to_1980</v>
      </c>
      <c r="C4255" t="str">
        <v>% ∆ Districts (Branches prior to 1980)</v>
      </c>
      <c r="D4255" t="str">
        <v>yes</v>
      </c>
      <c r="E4255" t="str">
        <v>(Districts - prior-year districts) / prior-year districts</v>
      </c>
    </row>
    <row r="4256">
      <c r="A4256">
        <v>1998</v>
      </c>
      <c r="B4256" t="str">
        <v>members_stake_district</v>
      </c>
      <c r="C4256" t="str">
        <v>% ∆ Members / Stake &amp; District</v>
      </c>
      <c r="D4256" t="str">
        <v>yes</v>
      </c>
      <c r="E4256" t="str">
        <v>Year-over-year change in members per stake or district</v>
      </c>
    </row>
    <row r="4257">
      <c r="A4257">
        <v>1998</v>
      </c>
      <c r="B4257" t="str">
        <v>members_stake_district_bd</v>
      </c>
      <c r="C4257" t="str">
        <v>Members / Stake &amp; District</v>
      </c>
      <c r="D4257" t="str">
        <v>yes</v>
      </c>
      <c r="E4257" t="str">
        <v>Official membership / (stakes + districts)</v>
      </c>
    </row>
    <row r="4258">
      <c r="A4258">
        <v>1998</v>
      </c>
      <c r="B4258" t="str">
        <v>wards_branches</v>
      </c>
      <c r="C4258" t="str">
        <v>% ∆ Wards + Branches</v>
      </c>
      <c r="D4258" t="str">
        <v>yes</v>
      </c>
      <c r="E4258" t="str">
        <v>(Wards and branches - prior-year wards and branches) / prior-year wards and branches</v>
      </c>
    </row>
    <row r="4259">
      <c r="A4259">
        <v>1998</v>
      </c>
      <c r="B4259" t="str">
        <v>ward_branch_stake</v>
      </c>
      <c r="C4259" t="str">
        <v>Ward &amp; Branch / Stake</v>
      </c>
      <c r="D4259" t="str">
        <v>yes</v>
      </c>
      <c r="E4259" t="str">
        <v>Wards and branches / stakes</v>
      </c>
    </row>
    <row r="4260">
      <c r="A4260">
        <v>1998</v>
      </c>
      <c r="B4260" t="str">
        <v>wards_branches_stake_lost_since_1973</v>
      </c>
      <c r="C4260" t="str">
        <v>Wards + Branches / Stake lost since 1973</v>
      </c>
      <c r="D4260" t="str">
        <v>no</v>
      </c>
      <c r="E4260" t="str">
        <v>(1973 wards and branches / stakes) - (current wards and branches / stakes)</v>
      </c>
    </row>
    <row r="4261">
      <c r="A4261">
        <v>1998</v>
      </c>
      <c r="B4261" t="str">
        <v>members_ward_branch</v>
      </c>
      <c r="C4261" t="str">
        <v>Members / Ward &amp; Branch</v>
      </c>
      <c r="D4261" t="str">
        <v>yes</v>
      </c>
      <c r="E4261" t="str">
        <v>Official membership / wards and branches</v>
      </c>
    </row>
    <row r="4262">
      <c r="A4262">
        <v>1998</v>
      </c>
      <c r="B4262" t="str">
        <v>ward_branch_rolls_since_1980</v>
      </c>
      <c r="C4262" t="str">
        <v>Ward &amp; Branch Rolls ∆ since 1980</v>
      </c>
      <c r="D4262" t="str">
        <v>no</v>
      </c>
      <c r="E4262" t="str">
        <v>(Current members per ward and branch) - (1980 members per ward and branch)</v>
      </c>
    </row>
    <row r="4263">
      <c r="A4263">
        <v>1998</v>
      </c>
      <c r="B4263" t="str">
        <v>supplemental_wards</v>
      </c>
      <c r="C4263" t="str">
        <v>Wards</v>
      </c>
      <c r="D4263" t="str">
        <v>no</v>
      </c>
      <c r="E4263" t="str">
        <v>round(average(U170,U172),0)</v>
      </c>
    </row>
    <row r="4264">
      <c r="A4264">
        <v>1999</v>
      </c>
      <c r="B4264" t="str">
        <v>official_net_growth</v>
      </c>
      <c r="C4264" t="str">
        <v>Official Net Growth</v>
      </c>
      <c r="D4264" t="str">
        <v>yes</v>
      </c>
      <c r="E4264" t="str">
        <v>Official membership - prior-year official membership</v>
      </c>
    </row>
    <row r="4265">
      <c r="A4265">
        <v>1999</v>
      </c>
      <c r="B4265" t="str">
        <v>official_growth_rate</v>
      </c>
      <c r="C4265" t="str">
        <v>Official Growth Rate</v>
      </c>
      <c r="D4265" t="str">
        <v>yes</v>
      </c>
      <c r="E4265" t="str">
        <v>Official net growth / prior-year official membership</v>
      </c>
    </row>
    <row r="4266">
      <c r="A4266">
        <v>1999</v>
      </c>
      <c r="B4266" t="str">
        <v>yoy_net_growth</v>
      </c>
      <c r="C4266" t="str">
        <v>YoY % ∆ Net Growth</v>
      </c>
      <c r="D4266" t="str">
        <v>yes</v>
      </c>
      <c r="E4266" t="str">
        <v>(Official net growth - prior-year net growth) / prior-year net growth</v>
      </c>
    </row>
    <row r="4267">
      <c r="A4267">
        <v>1999</v>
      </c>
      <c r="B4267" t="str">
        <v>cor_baptisms</v>
      </c>
      <c r="C4267" t="str">
        <v>CoR Baptisms</v>
      </c>
      <c r="D4267" t="str">
        <v>yes</v>
      </c>
      <c r="E4267" t="str">
        <v>Children of record from 8 years prior * current CoR baptism rate</v>
      </c>
    </row>
    <row r="4268">
      <c r="A4268">
        <v>1999</v>
      </c>
      <c r="B4268" t="str">
        <v>yoy_cor</v>
      </c>
      <c r="C4268" t="str">
        <v>YoY % ∆ CoR</v>
      </c>
      <c r="D4268" t="str">
        <v>yes</v>
      </c>
      <c r="E4268" t="str">
        <v>(Children of record - prior-year children of record) / prior-year children of record</v>
      </c>
    </row>
    <row r="4269">
      <c r="A4269">
        <v>1999</v>
      </c>
      <c r="B4269" t="str">
        <v>cor_baptisms_as_of_net_growth</v>
      </c>
      <c r="C4269" t="str">
        <v>∆ CoR Baptisms as % of Net Growth</v>
      </c>
      <c r="D4269" t="str">
        <v>yes</v>
      </c>
      <c r="E4269" t="str">
        <v>Children-of-record baptisms / official net growth</v>
      </c>
    </row>
    <row r="4270">
      <c r="A4270">
        <v>1999</v>
      </c>
      <c r="B4270" t="str">
        <v>children_of_record_8_yrs_prior_baptized</v>
      </c>
      <c r="C4270" t="str">
        <v>% children of record, 8 yrs prior, baptized</v>
      </c>
      <c r="D4270" t="str">
        <v>yes</v>
      </c>
      <c r="E4270" t="str">
        <v>Prior-year CoR baptism rate - 0.0002</v>
      </c>
    </row>
    <row r="4271">
      <c r="A4271">
        <v>1999</v>
      </c>
      <c r="B4271" t="str">
        <v>percent_cor_from_8_years_prior_lost</v>
      </c>
      <c r="C4271" t="str">
        <v>Percent CoR from 8 years prior lost</v>
      </c>
      <c r="D4271" t="str">
        <v>yes</v>
      </c>
      <c r="E4271" t="str">
        <v>(CoR 8 years prior - CoR baptisms) / CoR 8 years prior</v>
      </c>
    </row>
    <row r="4272">
      <c r="A4272">
        <v>1999</v>
      </c>
      <c r="B4272" t="str">
        <v>yoy_converts</v>
      </c>
      <c r="C4272" t="str">
        <v>YoY % ∆ Converts</v>
      </c>
      <c r="D4272" t="str">
        <v>yes</v>
      </c>
      <c r="E4272" t="str">
        <v>(Converts - prior-year converts) / prior-year converts</v>
      </c>
    </row>
    <row r="4273">
      <c r="A4273">
        <v>1999</v>
      </c>
      <c r="B4273" t="str">
        <v>membership_increase</v>
      </c>
      <c r="C4273" t="str">
        <v>Membership Increase</v>
      </c>
      <c r="D4273" t="str">
        <v>yes</v>
      </c>
      <c r="E4273" t="str">
        <v>Converts + children-of-record baptisms</v>
      </c>
    </row>
    <row r="4274">
      <c r="A4274">
        <v>1999</v>
      </c>
      <c r="B4274" t="str">
        <v>attrition</v>
      </c>
      <c r="C4274" t="str">
        <v>% ∆ Attrition</v>
      </c>
      <c r="D4274" t="str">
        <v>no</v>
      </c>
      <c r="E4274" t="str">
        <v>(Current attrition - prior-year attrition) / prior-year attrition</v>
      </c>
    </row>
    <row r="4275">
      <c r="A4275">
        <v>1999</v>
      </c>
      <c r="B4275" t="str">
        <v>member_attrition_officially_accounted_for_death_resignation_unbaptized_8yo</v>
      </c>
      <c r="C4275" t="str">
        <v>Member Attrition Officially Accounted For (Death, Resignation, Unbaptized-8yo)</v>
      </c>
      <c r="D4275" t="str">
        <v>yes</v>
      </c>
      <c r="E4275" t="str">
        <v>Membership increase - official net growth</v>
      </c>
    </row>
    <row r="4276">
      <c r="A4276">
        <v>1999</v>
      </c>
      <c r="B4276" t="str">
        <v>missionaries</v>
      </c>
      <c r="C4276" t="str">
        <v>% ∆ Missionaries</v>
      </c>
      <c r="D4276" t="str">
        <v>yes</v>
      </c>
      <c r="E4276" t="str">
        <v>(Full-time missionaries - prior-year full-time missionaries) / prior-year full-time missionaries</v>
      </c>
    </row>
    <row r="4277">
      <c r="A4277">
        <v>1999</v>
      </c>
      <c r="B4277" t="str">
        <v>of_church_on_mission</v>
      </c>
      <c r="C4277" t="str">
        <v>% of Church on Mission</v>
      </c>
      <c r="D4277" t="str">
        <v>yes</v>
      </c>
      <c r="E4277" t="str">
        <v>Full-time missionaries / official membership</v>
      </c>
    </row>
    <row r="4278">
      <c r="A4278">
        <v>1999</v>
      </c>
      <c r="B4278" t="str">
        <v>conv_missionary</v>
      </c>
      <c r="C4278" t="str">
        <v>% ∆ Conv / Missionary</v>
      </c>
      <c r="D4278" t="str">
        <v>yes</v>
      </c>
      <c r="E4278" t="str">
        <v>(Conv / Missionary - prior-year Conv / Missionary) / prior-year Conv / Missionary</v>
      </c>
    </row>
    <row r="4279">
      <c r="A4279">
        <v>1999</v>
      </c>
      <c r="B4279" t="str">
        <v>conv_missionary_ai</v>
      </c>
      <c r="C4279" t="str">
        <v>Conv / Missionary</v>
      </c>
      <c r="D4279" t="str">
        <v>yes</v>
      </c>
      <c r="E4279" t="str">
        <v>Converts / full-time missionaries</v>
      </c>
    </row>
    <row r="4280">
      <c r="A4280">
        <v>1999</v>
      </c>
      <c r="B4280" t="str">
        <v>net_membership_growth_missionary</v>
      </c>
      <c r="C4280" t="str">
        <v>Net Membership Growth / Missionary</v>
      </c>
      <c r="D4280" t="str">
        <v>yes</v>
      </c>
      <c r="E4280" t="str">
        <v>Official net growth / full-time missionaries</v>
      </c>
    </row>
    <row r="4281">
      <c r="A4281">
        <v>1999</v>
      </c>
      <c r="B4281" t="str">
        <v>gross_membership_increase_missionary</v>
      </c>
      <c r="C4281" t="str">
        <v>Gross Membership Increase / Missionary</v>
      </c>
      <c r="D4281" t="str">
        <v>yes</v>
      </c>
      <c r="E4281" t="str">
        <v>Membership increase / full-time missionaries</v>
      </c>
    </row>
    <row r="4282">
      <c r="A4282">
        <v>1999</v>
      </c>
      <c r="B4282" t="str">
        <v>all_missionaries</v>
      </c>
      <c r="C4282" t="str">
        <v>% ∆ All Missionaries</v>
      </c>
      <c r="D4282" t="str">
        <v>yes</v>
      </c>
      <c r="E4282" t="str">
        <v>(All missionaries - prior-year all missionaries) / prior-year all missionaries</v>
      </c>
    </row>
    <row r="4283">
      <c r="A4283">
        <v>1999</v>
      </c>
      <c r="B4283" t="str">
        <v>stakes</v>
      </c>
      <c r="C4283" t="str">
        <v>% ∆ Stakes</v>
      </c>
      <c r="D4283" t="str">
        <v>yes</v>
      </c>
      <c r="E4283" t="str">
        <v>(Stakes - prior-year stakes) / prior-year stakes</v>
      </c>
    </row>
    <row r="4284">
      <c r="A4284">
        <v>1999</v>
      </c>
      <c r="B4284" t="str">
        <v>districts_branches_prior_to_1980</v>
      </c>
      <c r="C4284" t="str">
        <v>% ∆ Districts (Branches prior to 1980)</v>
      </c>
      <c r="D4284" t="str">
        <v>yes</v>
      </c>
      <c r="E4284" t="str">
        <v>(Districts - prior-year districts) / prior-year districts</v>
      </c>
    </row>
    <row r="4285">
      <c r="A4285">
        <v>1999</v>
      </c>
      <c r="B4285" t="str">
        <v>members_stake_district</v>
      </c>
      <c r="C4285" t="str">
        <v>% ∆ Members / Stake &amp; District</v>
      </c>
      <c r="D4285" t="str">
        <v>yes</v>
      </c>
      <c r="E4285" t="str">
        <v>Year-over-year change in members per stake or district</v>
      </c>
    </row>
    <row r="4286">
      <c r="A4286">
        <v>1999</v>
      </c>
      <c r="B4286" t="str">
        <v>members_stake_district_bd</v>
      </c>
      <c r="C4286" t="str">
        <v>Members / Stake &amp; District</v>
      </c>
      <c r="D4286" t="str">
        <v>yes</v>
      </c>
      <c r="E4286" t="str">
        <v>Official membership / (stakes + districts)</v>
      </c>
    </row>
    <row r="4287">
      <c r="A4287">
        <v>1999</v>
      </c>
      <c r="B4287" t="str">
        <v>wards_branches</v>
      </c>
      <c r="C4287" t="str">
        <v>% ∆ Wards + Branches</v>
      </c>
      <c r="D4287" t="str">
        <v>yes</v>
      </c>
      <c r="E4287" t="str">
        <v>(Wards and branches - prior-year wards and branches) / prior-year wards and branches</v>
      </c>
    </row>
    <row r="4288">
      <c r="A4288">
        <v>1999</v>
      </c>
      <c r="B4288" t="str">
        <v>ward_branch_stake</v>
      </c>
      <c r="C4288" t="str">
        <v>Ward &amp; Branch / Stake</v>
      </c>
      <c r="D4288" t="str">
        <v>yes</v>
      </c>
      <c r="E4288" t="str">
        <v>Wards and branches / stakes</v>
      </c>
    </row>
    <row r="4289">
      <c r="A4289">
        <v>1999</v>
      </c>
      <c r="B4289" t="str">
        <v>wards_branches_stake_lost_since_1973</v>
      </c>
      <c r="C4289" t="str">
        <v>Wards + Branches / Stake lost since 1973</v>
      </c>
      <c r="D4289" t="str">
        <v>no</v>
      </c>
      <c r="E4289" t="str">
        <v>(1973 wards and branches / stakes) - (current wards and branches / stakes)</v>
      </c>
    </row>
    <row r="4290">
      <c r="A4290">
        <v>1999</v>
      </c>
      <c r="B4290" t="str">
        <v>members_ward_branch</v>
      </c>
      <c r="C4290" t="str">
        <v>Members / Ward &amp; Branch</v>
      </c>
      <c r="D4290" t="str">
        <v>yes</v>
      </c>
      <c r="E4290" t="str">
        <v>Official membership / wards and branches</v>
      </c>
    </row>
    <row r="4291">
      <c r="A4291">
        <v>1999</v>
      </c>
      <c r="B4291" t="str">
        <v>ward_branch_rolls_since_1980</v>
      </c>
      <c r="C4291" t="str">
        <v>Ward &amp; Branch Rolls ∆ since 1980</v>
      </c>
      <c r="D4291" t="str">
        <v>no</v>
      </c>
      <c r="E4291" t="str">
        <v>(Current members per ward and branch) - (1980 members per ward and branch)</v>
      </c>
    </row>
    <row r="4292">
      <c r="A4292">
        <v>1999</v>
      </c>
      <c r="B4292" t="str">
        <v>supplemental_mormon_life_expectancy</v>
      </c>
      <c r="C4292" t="str">
        <v>Mormon Life Expectancy</v>
      </c>
      <c r="D4292" t="str">
        <v>no</v>
      </c>
      <c r="E4292" t="str">
        <v>round($K$171+((A172-$A$171)*($K$177-$K$171)/($A$177-$A$171)),1)</v>
      </c>
    </row>
    <row r="4293">
      <c r="A4293">
        <v>2000</v>
      </c>
      <c r="B4293" t="str">
        <v>official_net_growth</v>
      </c>
      <c r="C4293" t="str">
        <v>Official Net Growth</v>
      </c>
      <c r="D4293" t="str">
        <v>yes</v>
      </c>
      <c r="E4293" t="str">
        <v>Official membership - prior-year official membership</v>
      </c>
    </row>
    <row r="4294">
      <c r="A4294">
        <v>2000</v>
      </c>
      <c r="B4294" t="str">
        <v>official_growth_rate</v>
      </c>
      <c r="C4294" t="str">
        <v>Official Growth Rate</v>
      </c>
      <c r="D4294" t="str">
        <v>yes</v>
      </c>
      <c r="E4294" t="str">
        <v>Official net growth / prior-year official membership</v>
      </c>
    </row>
    <row r="4295">
      <c r="A4295">
        <v>2000</v>
      </c>
      <c r="B4295" t="str">
        <v>yoy_net_growth</v>
      </c>
      <c r="C4295" t="str">
        <v>YoY % ∆ Net Growth</v>
      </c>
      <c r="D4295" t="str">
        <v>yes</v>
      </c>
      <c r="E4295" t="str">
        <v>(Official net growth - prior-year net growth) / prior-year net growth</v>
      </c>
    </row>
    <row r="4296">
      <c r="A4296">
        <v>2000</v>
      </c>
      <c r="B4296" t="str">
        <v>cor_baptisms</v>
      </c>
      <c r="C4296" t="str">
        <v>CoR Baptisms</v>
      </c>
      <c r="D4296" t="str">
        <v>yes</v>
      </c>
      <c r="E4296" t="str">
        <v>Children of record from 8 years prior * current CoR baptism rate</v>
      </c>
    </row>
    <row r="4297">
      <c r="A4297">
        <v>2000</v>
      </c>
      <c r="B4297" t="str">
        <v>yoy_cor</v>
      </c>
      <c r="C4297" t="str">
        <v>YoY % ∆ CoR</v>
      </c>
      <c r="D4297" t="str">
        <v>yes</v>
      </c>
      <c r="E4297" t="str">
        <v>(Children of record - prior-year children of record) / prior-year children of record</v>
      </c>
    </row>
    <row r="4298">
      <c r="A4298">
        <v>2000</v>
      </c>
      <c r="B4298" t="str">
        <v>cor_baptisms_as_of_net_growth</v>
      </c>
      <c r="C4298" t="str">
        <v>∆ CoR Baptisms as % of Net Growth</v>
      </c>
      <c r="D4298" t="str">
        <v>yes</v>
      </c>
      <c r="E4298" t="str">
        <v>Children-of-record baptisms / official net growth</v>
      </c>
    </row>
    <row r="4299">
      <c r="A4299">
        <v>2000</v>
      </c>
      <c r="B4299" t="str">
        <v>children_of_record_8_yrs_prior_baptized</v>
      </c>
      <c r="C4299" t="str">
        <v>% children of record, 8 yrs prior, baptized</v>
      </c>
      <c r="D4299" t="str">
        <v>yes</v>
      </c>
      <c r="E4299" t="str">
        <v>Prior-year CoR baptism rate - 0.0002</v>
      </c>
    </row>
    <row r="4300">
      <c r="A4300">
        <v>2000</v>
      </c>
      <c r="B4300" t="str">
        <v>percent_cor_from_8_years_prior_lost</v>
      </c>
      <c r="C4300" t="str">
        <v>Percent CoR from 8 years prior lost</v>
      </c>
      <c r="D4300" t="str">
        <v>yes</v>
      </c>
      <c r="E4300" t="str">
        <v>(CoR 8 years prior - CoR baptisms) / CoR 8 years prior</v>
      </c>
    </row>
    <row r="4301">
      <c r="A4301">
        <v>2000</v>
      </c>
      <c r="B4301" t="str">
        <v>yoy_converts</v>
      </c>
      <c r="C4301" t="str">
        <v>YoY % ∆ Converts</v>
      </c>
      <c r="D4301" t="str">
        <v>yes</v>
      </c>
      <c r="E4301" t="str">
        <v>(Converts - prior-year converts) / prior-year converts</v>
      </c>
    </row>
    <row r="4302">
      <c r="A4302">
        <v>2000</v>
      </c>
      <c r="B4302" t="str">
        <v>membership_increase</v>
      </c>
      <c r="C4302" t="str">
        <v>Membership Increase</v>
      </c>
      <c r="D4302" t="str">
        <v>yes</v>
      </c>
      <c r="E4302" t="str">
        <v>Converts + children-of-record baptisms</v>
      </c>
    </row>
    <row r="4303">
      <c r="A4303">
        <v>2000</v>
      </c>
      <c r="B4303" t="str">
        <v>attrition</v>
      </c>
      <c r="C4303" t="str">
        <v>% ∆ Attrition</v>
      </c>
      <c r="D4303" t="str">
        <v>no</v>
      </c>
      <c r="E4303" t="str">
        <v>(Current attrition - prior-year attrition) / prior-year attrition</v>
      </c>
    </row>
    <row r="4304">
      <c r="A4304">
        <v>2000</v>
      </c>
      <c r="B4304" t="str">
        <v>member_attrition_officially_accounted_for_death_resignation_unbaptized_8yo</v>
      </c>
      <c r="C4304" t="str">
        <v>Member Attrition Officially Accounted For (Death, Resignation, Unbaptized-8yo)</v>
      </c>
      <c r="D4304" t="str">
        <v>yes</v>
      </c>
      <c r="E4304" t="str">
        <v>Membership increase - official net growth</v>
      </c>
    </row>
    <row r="4305">
      <c r="A4305">
        <v>2000</v>
      </c>
      <c r="B4305" t="str">
        <v>missionaries</v>
      </c>
      <c r="C4305" t="str">
        <v>% ∆ Missionaries</v>
      </c>
      <c r="D4305" t="str">
        <v>yes</v>
      </c>
      <c r="E4305" t="str">
        <v>(Full-time missionaries - prior-year full-time missionaries) / prior-year full-time missionaries</v>
      </c>
    </row>
    <row r="4306">
      <c r="A4306">
        <v>2000</v>
      </c>
      <c r="B4306" t="str">
        <v>of_church_on_mission</v>
      </c>
      <c r="C4306" t="str">
        <v>% of Church on Mission</v>
      </c>
      <c r="D4306" t="str">
        <v>yes</v>
      </c>
      <c r="E4306" t="str">
        <v>Full-time missionaries / official membership</v>
      </c>
    </row>
    <row r="4307">
      <c r="A4307">
        <v>2000</v>
      </c>
      <c r="B4307" t="str">
        <v>conv_missionary</v>
      </c>
      <c r="C4307" t="str">
        <v>% ∆ Conv / Missionary</v>
      </c>
      <c r="D4307" t="str">
        <v>yes</v>
      </c>
      <c r="E4307" t="str">
        <v>(Conv / Missionary - prior-year Conv / Missionary) / prior-year Conv / Missionary</v>
      </c>
    </row>
    <row r="4308">
      <c r="A4308">
        <v>2000</v>
      </c>
      <c r="B4308" t="str">
        <v>conv_missionary_ai</v>
      </c>
      <c r="C4308" t="str">
        <v>Conv / Missionary</v>
      </c>
      <c r="D4308" t="str">
        <v>yes</v>
      </c>
      <c r="E4308" t="str">
        <v>Converts / full-time missionaries</v>
      </c>
    </row>
    <row r="4309">
      <c r="A4309">
        <v>2000</v>
      </c>
      <c r="B4309" t="str">
        <v>net_membership_growth_missionary</v>
      </c>
      <c r="C4309" t="str">
        <v>Net Membership Growth / Missionary</v>
      </c>
      <c r="D4309" t="str">
        <v>yes</v>
      </c>
      <c r="E4309" t="str">
        <v>Official net growth / full-time missionaries</v>
      </c>
    </row>
    <row r="4310">
      <c r="A4310">
        <v>2000</v>
      </c>
      <c r="B4310" t="str">
        <v>gross_membership_increase_missionary</v>
      </c>
      <c r="C4310" t="str">
        <v>Gross Membership Increase / Missionary</v>
      </c>
      <c r="D4310" t="str">
        <v>yes</v>
      </c>
      <c r="E4310" t="str">
        <v>Membership increase / full-time missionaries</v>
      </c>
    </row>
    <row r="4311">
      <c r="A4311">
        <v>2000</v>
      </c>
      <c r="B4311" t="str">
        <v>all_missionaries</v>
      </c>
      <c r="C4311" t="str">
        <v>% ∆ All Missionaries</v>
      </c>
      <c r="D4311" t="str">
        <v>yes</v>
      </c>
      <c r="E4311" t="str">
        <v>(All missionaries - prior-year all missionaries) / prior-year all missionaries</v>
      </c>
    </row>
    <row r="4312">
      <c r="A4312">
        <v>2000</v>
      </c>
      <c r="B4312" t="str">
        <v>stakes</v>
      </c>
      <c r="C4312" t="str">
        <v>% ∆ Stakes</v>
      </c>
      <c r="D4312" t="str">
        <v>yes</v>
      </c>
      <c r="E4312" t="str">
        <v>(Stakes - prior-year stakes) / prior-year stakes</v>
      </c>
    </row>
    <row r="4313">
      <c r="A4313">
        <v>2000</v>
      </c>
      <c r="B4313" t="str">
        <v>districts_branches_prior_to_1980</v>
      </c>
      <c r="C4313" t="str">
        <v>% ∆ Districts (Branches prior to 1980)</v>
      </c>
      <c r="D4313" t="str">
        <v>yes</v>
      </c>
      <c r="E4313" t="str">
        <v>(Districts - prior-year districts) / prior-year districts</v>
      </c>
    </row>
    <row r="4314">
      <c r="A4314">
        <v>2000</v>
      </c>
      <c r="B4314" t="str">
        <v>members_stake_district</v>
      </c>
      <c r="C4314" t="str">
        <v>% ∆ Members / Stake &amp; District</v>
      </c>
      <c r="D4314" t="str">
        <v>yes</v>
      </c>
      <c r="E4314" t="str">
        <v>Year-over-year change in members per stake or district</v>
      </c>
    </row>
    <row r="4315">
      <c r="A4315">
        <v>2000</v>
      </c>
      <c r="B4315" t="str">
        <v>members_stake_district_bd</v>
      </c>
      <c r="C4315" t="str">
        <v>Members / Stake &amp; District</v>
      </c>
      <c r="D4315" t="str">
        <v>yes</v>
      </c>
      <c r="E4315" t="str">
        <v>Official membership / (stakes + districts)</v>
      </c>
    </row>
    <row r="4316">
      <c r="A4316">
        <v>2000</v>
      </c>
      <c r="B4316" t="str">
        <v>wards_branches</v>
      </c>
      <c r="C4316" t="str">
        <v>% ∆ Wards + Branches</v>
      </c>
      <c r="D4316" t="str">
        <v>yes</v>
      </c>
      <c r="E4316" t="str">
        <v>(Wards and branches - prior-year wards and branches) / prior-year wards and branches</v>
      </c>
    </row>
    <row r="4317">
      <c r="A4317">
        <v>2000</v>
      </c>
      <c r="B4317" t="str">
        <v>ward_branch_stake</v>
      </c>
      <c r="C4317" t="str">
        <v>Ward &amp; Branch / Stake</v>
      </c>
      <c r="D4317" t="str">
        <v>yes</v>
      </c>
      <c r="E4317" t="str">
        <v>Wards and branches / stakes</v>
      </c>
    </row>
    <row r="4318">
      <c r="A4318">
        <v>2000</v>
      </c>
      <c r="B4318" t="str">
        <v>wards_branches_stake_lost_since_1973</v>
      </c>
      <c r="C4318" t="str">
        <v>Wards + Branches / Stake lost since 1973</v>
      </c>
      <c r="D4318" t="str">
        <v>no</v>
      </c>
      <c r="E4318" t="str">
        <v>(1973 wards and branches / stakes) - (current wards and branches / stakes)</v>
      </c>
    </row>
    <row r="4319">
      <c r="A4319">
        <v>2000</v>
      </c>
      <c r="B4319" t="str">
        <v>members_ward_branch</v>
      </c>
      <c r="C4319" t="str">
        <v>Members / Ward &amp; Branch</v>
      </c>
      <c r="D4319" t="str">
        <v>yes</v>
      </c>
      <c r="E4319" t="str">
        <v>Official membership / wards and branches</v>
      </c>
    </row>
    <row r="4320">
      <c r="A4320">
        <v>2000</v>
      </c>
      <c r="B4320" t="str">
        <v>ward_branch_rolls_since_1980</v>
      </c>
      <c r="C4320" t="str">
        <v>Ward &amp; Branch Rolls ∆ since 1980</v>
      </c>
      <c r="D4320" t="str">
        <v>no</v>
      </c>
      <c r="E4320" t="str">
        <v>(Current members per ward and branch) - (1980 members per ward and branch)</v>
      </c>
    </row>
    <row r="4321">
      <c r="A4321">
        <v>2000</v>
      </c>
      <c r="B4321" t="str">
        <v>supplemental_births_to_active_members</v>
      </c>
      <c r="C4321" t="str">
        <v>Births to Active Members</v>
      </c>
      <c r="D4321" t="str">
        <v>no</v>
      </c>
      <c r="E4321" t="str">
        <v>C173-G173</v>
      </c>
    </row>
    <row r="4322">
      <c r="A4322">
        <v>2000</v>
      </c>
      <c r="B4322" t="str">
        <v>supplemental_branches_in_missions</v>
      </c>
      <c r="C4322" t="str">
        <v>Branches in Missions</v>
      </c>
      <c r="D4322" t="str">
        <v>no</v>
      </c>
      <c r="E4322" t="str">
        <v>R173-S173</v>
      </c>
    </row>
    <row r="4323">
      <c r="A4323">
        <v>2001</v>
      </c>
      <c r="B4323" t="str">
        <v>official_net_growth</v>
      </c>
      <c r="C4323" t="str">
        <v>Official Net Growth</v>
      </c>
      <c r="D4323" t="str">
        <v>yes</v>
      </c>
      <c r="E4323" t="str">
        <v>Official membership - prior-year official membership</v>
      </c>
    </row>
    <row r="4324">
      <c r="A4324">
        <v>2001</v>
      </c>
      <c r="B4324" t="str">
        <v>official_growth_rate</v>
      </c>
      <c r="C4324" t="str">
        <v>Official Growth Rate</v>
      </c>
      <c r="D4324" t="str">
        <v>yes</v>
      </c>
      <c r="E4324" t="str">
        <v>Official net growth / prior-year official membership</v>
      </c>
    </row>
    <row r="4325">
      <c r="A4325">
        <v>2001</v>
      </c>
      <c r="B4325" t="str">
        <v>yoy_net_growth</v>
      </c>
      <c r="C4325" t="str">
        <v>YoY % ∆ Net Growth</v>
      </c>
      <c r="D4325" t="str">
        <v>yes</v>
      </c>
      <c r="E4325" t="str">
        <v>(Official net growth - prior-year net growth) / prior-year net growth</v>
      </c>
    </row>
    <row r="4326">
      <c r="A4326">
        <v>2001</v>
      </c>
      <c r="B4326" t="str">
        <v>cor_baptisms</v>
      </c>
      <c r="C4326" t="str">
        <v>CoR Baptisms</v>
      </c>
      <c r="D4326" t="str">
        <v>yes</v>
      </c>
      <c r="E4326" t="str">
        <v>Children of record from 8 years prior * current CoR baptism rate</v>
      </c>
    </row>
    <row r="4327">
      <c r="A4327">
        <v>2001</v>
      </c>
      <c r="B4327" t="str">
        <v>yoy_cor</v>
      </c>
      <c r="C4327" t="str">
        <v>YoY % ∆ CoR</v>
      </c>
      <c r="D4327" t="str">
        <v>yes</v>
      </c>
      <c r="E4327" t="str">
        <v>(Children of record - prior-year children of record) / prior-year children of record</v>
      </c>
    </row>
    <row r="4328">
      <c r="A4328">
        <v>2001</v>
      </c>
      <c r="B4328" t="str">
        <v>cor_baptisms_as_of_net_growth</v>
      </c>
      <c r="C4328" t="str">
        <v>∆ CoR Baptisms as % of Net Growth</v>
      </c>
      <c r="D4328" t="str">
        <v>yes</v>
      </c>
      <c r="E4328" t="str">
        <v>Children-of-record baptisms / official net growth</v>
      </c>
    </row>
    <row r="4329">
      <c r="A4329">
        <v>2001</v>
      </c>
      <c r="B4329" t="str">
        <v>children_of_record_8_yrs_prior_baptized</v>
      </c>
      <c r="C4329" t="str">
        <v>% children of record, 8 yrs prior, baptized</v>
      </c>
      <c r="D4329" t="str">
        <v>yes</v>
      </c>
      <c r="E4329" t="str">
        <v>Prior-year CoR baptism rate - 0.0002</v>
      </c>
    </row>
    <row r="4330">
      <c r="A4330">
        <v>2001</v>
      </c>
      <c r="B4330" t="str">
        <v>percent_cor_from_8_years_prior_lost</v>
      </c>
      <c r="C4330" t="str">
        <v>Percent CoR from 8 years prior lost</v>
      </c>
      <c r="D4330" t="str">
        <v>yes</v>
      </c>
      <c r="E4330" t="str">
        <v>(CoR 8 years prior - CoR baptisms) / CoR 8 years prior</v>
      </c>
    </row>
    <row r="4331">
      <c r="A4331">
        <v>2001</v>
      </c>
      <c r="B4331" t="str">
        <v>yoy_converts</v>
      </c>
      <c r="C4331" t="str">
        <v>YoY % ∆ Converts</v>
      </c>
      <c r="D4331" t="str">
        <v>yes</v>
      </c>
      <c r="E4331" t="str">
        <v>(Converts - prior-year converts) / prior-year converts</v>
      </c>
    </row>
    <row r="4332">
      <c r="A4332">
        <v>2001</v>
      </c>
      <c r="B4332" t="str">
        <v>membership_increase</v>
      </c>
      <c r="C4332" t="str">
        <v>Membership Increase</v>
      </c>
      <c r="D4332" t="str">
        <v>yes</v>
      </c>
      <c r="E4332" t="str">
        <v>Converts + children-of-record baptisms</v>
      </c>
    </row>
    <row r="4333">
      <c r="A4333">
        <v>2001</v>
      </c>
      <c r="B4333" t="str">
        <v>attrition</v>
      </c>
      <c r="C4333" t="str">
        <v>% ∆ Attrition</v>
      </c>
      <c r="D4333" t="str">
        <v>no</v>
      </c>
      <c r="E4333" t="str">
        <v>(Current attrition - prior-year attrition) / prior-year attrition</v>
      </c>
    </row>
    <row r="4334">
      <c r="A4334">
        <v>2001</v>
      </c>
      <c r="B4334" t="str">
        <v>member_attrition_officially_accounted_for_death_resignation_unbaptized_8yo</v>
      </c>
      <c r="C4334" t="str">
        <v>Member Attrition Officially Accounted For (Death, Resignation, Unbaptized-8yo)</v>
      </c>
      <c r="D4334" t="str">
        <v>yes</v>
      </c>
      <c r="E4334" t="str">
        <v>Membership increase - official net growth</v>
      </c>
    </row>
    <row r="4335">
      <c r="A4335">
        <v>2001</v>
      </c>
      <c r="B4335" t="str">
        <v>missionaries</v>
      </c>
      <c r="C4335" t="str">
        <v>% ∆ Missionaries</v>
      </c>
      <c r="D4335" t="str">
        <v>yes</v>
      </c>
      <c r="E4335" t="str">
        <v>(Full-time missionaries - prior-year full-time missionaries) / prior-year full-time missionaries</v>
      </c>
    </row>
    <row r="4336">
      <c r="A4336">
        <v>2001</v>
      </c>
      <c r="B4336" t="str">
        <v>of_church_on_mission</v>
      </c>
      <c r="C4336" t="str">
        <v>% of Church on Mission</v>
      </c>
      <c r="D4336" t="str">
        <v>yes</v>
      </c>
      <c r="E4336" t="str">
        <v>Full-time missionaries / official membership</v>
      </c>
    </row>
    <row r="4337">
      <c r="A4337">
        <v>2001</v>
      </c>
      <c r="B4337" t="str">
        <v>conv_missionary</v>
      </c>
      <c r="C4337" t="str">
        <v>% ∆ Conv / Missionary</v>
      </c>
      <c r="D4337" t="str">
        <v>yes</v>
      </c>
      <c r="E4337" t="str">
        <v>(Conv / Missionary - prior-year Conv / Missionary) / prior-year Conv / Missionary</v>
      </c>
    </row>
    <row r="4338">
      <c r="A4338">
        <v>2001</v>
      </c>
      <c r="B4338" t="str">
        <v>conv_missionary_ai</v>
      </c>
      <c r="C4338" t="str">
        <v>Conv / Missionary</v>
      </c>
      <c r="D4338" t="str">
        <v>yes</v>
      </c>
      <c r="E4338" t="str">
        <v>Converts / full-time missionaries</v>
      </c>
    </row>
    <row r="4339">
      <c r="A4339">
        <v>2001</v>
      </c>
      <c r="B4339" t="str">
        <v>net_membership_growth_missionary</v>
      </c>
      <c r="C4339" t="str">
        <v>Net Membership Growth / Missionary</v>
      </c>
      <c r="D4339" t="str">
        <v>yes</v>
      </c>
      <c r="E4339" t="str">
        <v>Official net growth / full-time missionaries</v>
      </c>
    </row>
    <row r="4340">
      <c r="A4340">
        <v>2001</v>
      </c>
      <c r="B4340" t="str">
        <v>gross_membership_increase_missionary</v>
      </c>
      <c r="C4340" t="str">
        <v>Gross Membership Increase / Missionary</v>
      </c>
      <c r="D4340" t="str">
        <v>yes</v>
      </c>
      <c r="E4340" t="str">
        <v>Membership increase / full-time missionaries</v>
      </c>
    </row>
    <row r="4341">
      <c r="A4341">
        <v>2001</v>
      </c>
      <c r="B4341" t="str">
        <v>all_missionaries</v>
      </c>
      <c r="C4341" t="str">
        <v>% ∆ All Missionaries</v>
      </c>
      <c r="D4341" t="str">
        <v>yes</v>
      </c>
      <c r="E4341" t="str">
        <v>(All missionaries - prior-year all missionaries) / prior-year all missionaries</v>
      </c>
    </row>
    <row r="4342">
      <c r="A4342">
        <v>2001</v>
      </c>
      <c r="B4342" t="str">
        <v>stakes</v>
      </c>
      <c r="C4342" t="str">
        <v>% ∆ Stakes</v>
      </c>
      <c r="D4342" t="str">
        <v>yes</v>
      </c>
      <c r="E4342" t="str">
        <v>(Stakes - prior-year stakes) / prior-year stakes</v>
      </c>
    </row>
    <row r="4343">
      <c r="A4343">
        <v>2001</v>
      </c>
      <c r="B4343" t="str">
        <v>districts_branches_prior_to_1980</v>
      </c>
      <c r="C4343" t="str">
        <v>% ∆ Districts (Branches prior to 1980)</v>
      </c>
      <c r="D4343" t="str">
        <v>yes</v>
      </c>
      <c r="E4343" t="str">
        <v>(Districts - prior-year districts) / prior-year districts</v>
      </c>
    </row>
    <row r="4344">
      <c r="A4344">
        <v>2001</v>
      </c>
      <c r="B4344" t="str">
        <v>members_stake_district</v>
      </c>
      <c r="C4344" t="str">
        <v>% ∆ Members / Stake &amp; District</v>
      </c>
      <c r="D4344" t="str">
        <v>yes</v>
      </c>
      <c r="E4344" t="str">
        <v>Year-over-year change in members per stake or district</v>
      </c>
    </row>
    <row r="4345">
      <c r="A4345">
        <v>2001</v>
      </c>
      <c r="B4345" t="str">
        <v>members_stake_district_bd</v>
      </c>
      <c r="C4345" t="str">
        <v>Members / Stake &amp; District</v>
      </c>
      <c r="D4345" t="str">
        <v>yes</v>
      </c>
      <c r="E4345" t="str">
        <v>Official membership / (stakes + districts)</v>
      </c>
    </row>
    <row r="4346">
      <c r="A4346">
        <v>2001</v>
      </c>
      <c r="B4346" t="str">
        <v>wards_branches</v>
      </c>
      <c r="C4346" t="str">
        <v>% ∆ Wards + Branches</v>
      </c>
      <c r="D4346" t="str">
        <v>yes</v>
      </c>
      <c r="E4346" t="str">
        <v>(Wards and branches - prior-year wards and branches) / prior-year wards and branches</v>
      </c>
    </row>
    <row r="4347">
      <c r="A4347">
        <v>2001</v>
      </c>
      <c r="B4347" t="str">
        <v>ward_branch_stake</v>
      </c>
      <c r="C4347" t="str">
        <v>Ward &amp; Branch / Stake</v>
      </c>
      <c r="D4347" t="str">
        <v>yes</v>
      </c>
      <c r="E4347" t="str">
        <v>Wards and branches / stakes</v>
      </c>
    </row>
    <row r="4348">
      <c r="A4348">
        <v>2001</v>
      </c>
      <c r="B4348" t="str">
        <v>wards_branches_stake_lost_since_1973</v>
      </c>
      <c r="C4348" t="str">
        <v>Wards + Branches / Stake lost since 1973</v>
      </c>
      <c r="D4348" t="str">
        <v>no</v>
      </c>
      <c r="E4348" t="str">
        <v>(1973 wards and branches / stakes) - (current wards and branches / stakes)</v>
      </c>
    </row>
    <row r="4349">
      <c r="A4349">
        <v>2001</v>
      </c>
      <c r="B4349" t="str">
        <v>members_ward_branch</v>
      </c>
      <c r="C4349" t="str">
        <v>Members / Ward &amp; Branch</v>
      </c>
      <c r="D4349" t="str">
        <v>yes</v>
      </c>
      <c r="E4349" t="str">
        <v>Official membership / wards and branches</v>
      </c>
    </row>
    <row r="4350">
      <c r="A4350">
        <v>2001</v>
      </c>
      <c r="B4350" t="str">
        <v>ward_branch_rolls_since_1980</v>
      </c>
      <c r="C4350" t="str">
        <v>Ward &amp; Branch Rolls ∆ since 1980</v>
      </c>
      <c r="D4350" t="str">
        <v>no</v>
      </c>
      <c r="E4350" t="str">
        <v>(Current members per ward and branch) - (1980 members per ward and branch)</v>
      </c>
    </row>
    <row r="4351">
      <c r="A4351">
        <v>2001</v>
      </c>
      <c r="B4351" t="str">
        <v>supplemental_female_male_ratio</v>
      </c>
      <c r="C4351" t="str">
        <v>Female/Male Ratio</v>
      </c>
      <c r="D4351" t="str">
        <v>no</v>
      </c>
      <c r="E4351" t="str">
        <v>round($N$173+((A174-$A$173)*($N$183-$N$173)/($A$183-$A$173)),4)</v>
      </c>
    </row>
    <row r="4352">
      <c r="A4352">
        <v>2002</v>
      </c>
      <c r="B4352" t="str">
        <v>official_net_growth</v>
      </c>
      <c r="C4352" t="str">
        <v>Official Net Growth</v>
      </c>
      <c r="D4352" t="str">
        <v>yes</v>
      </c>
      <c r="E4352" t="str">
        <v>Official membership - prior-year official membership</v>
      </c>
    </row>
    <row r="4353">
      <c r="A4353">
        <v>2002</v>
      </c>
      <c r="B4353" t="str">
        <v>official_growth_rate</v>
      </c>
      <c r="C4353" t="str">
        <v>Official Growth Rate</v>
      </c>
      <c r="D4353" t="str">
        <v>yes</v>
      </c>
      <c r="E4353" t="str">
        <v>Official net growth / prior-year official membership</v>
      </c>
    </row>
    <row r="4354">
      <c r="A4354">
        <v>2002</v>
      </c>
      <c r="B4354" t="str">
        <v>yoy_net_growth</v>
      </c>
      <c r="C4354" t="str">
        <v>YoY % ∆ Net Growth</v>
      </c>
      <c r="D4354" t="str">
        <v>yes</v>
      </c>
      <c r="E4354" t="str">
        <v>(Official net growth - prior-year net growth) / prior-year net growth</v>
      </c>
    </row>
    <row r="4355">
      <c r="A4355">
        <v>2002</v>
      </c>
      <c r="B4355" t="str">
        <v>cor_baptisms</v>
      </c>
      <c r="C4355" t="str">
        <v>CoR Baptisms</v>
      </c>
      <c r="D4355" t="str">
        <v>yes</v>
      </c>
      <c r="E4355" t="str">
        <v>Children of record from 8 years prior * current CoR baptism rate</v>
      </c>
    </row>
    <row r="4356">
      <c r="A4356">
        <v>2002</v>
      </c>
      <c r="B4356" t="str">
        <v>yoy_cor</v>
      </c>
      <c r="C4356" t="str">
        <v>YoY % ∆ CoR</v>
      </c>
      <c r="D4356" t="str">
        <v>yes</v>
      </c>
      <c r="E4356" t="str">
        <v>(Children of record - prior-year children of record) / prior-year children of record</v>
      </c>
    </row>
    <row r="4357">
      <c r="A4357">
        <v>2002</v>
      </c>
      <c r="B4357" t="str">
        <v>cor_baptisms_as_of_net_growth</v>
      </c>
      <c r="C4357" t="str">
        <v>∆ CoR Baptisms as % of Net Growth</v>
      </c>
      <c r="D4357" t="str">
        <v>yes</v>
      </c>
      <c r="E4357" t="str">
        <v>Children-of-record baptisms / official net growth</v>
      </c>
    </row>
    <row r="4358">
      <c r="A4358">
        <v>2002</v>
      </c>
      <c r="B4358" t="str">
        <v>children_of_record_8_yrs_prior_baptized</v>
      </c>
      <c r="C4358" t="str">
        <v>% children of record, 8 yrs prior, baptized</v>
      </c>
      <c r="D4358" t="str">
        <v>yes</v>
      </c>
      <c r="E4358" t="str">
        <v>Prior-year CoR baptism rate - 0.0002</v>
      </c>
    </row>
    <row r="4359">
      <c r="A4359">
        <v>2002</v>
      </c>
      <c r="B4359" t="str">
        <v>percent_cor_from_8_years_prior_lost</v>
      </c>
      <c r="C4359" t="str">
        <v>Percent CoR from 8 years prior lost</v>
      </c>
      <c r="D4359" t="str">
        <v>yes</v>
      </c>
      <c r="E4359" t="str">
        <v>(CoR 8 years prior - CoR baptisms) / CoR 8 years prior</v>
      </c>
    </row>
    <row r="4360">
      <c r="A4360">
        <v>2002</v>
      </c>
      <c r="B4360" t="str">
        <v>yoy_converts</v>
      </c>
      <c r="C4360" t="str">
        <v>YoY % ∆ Converts</v>
      </c>
      <c r="D4360" t="str">
        <v>yes</v>
      </c>
      <c r="E4360" t="str">
        <v>(Converts - prior-year converts) / prior-year converts</v>
      </c>
    </row>
    <row r="4361">
      <c r="A4361">
        <v>2002</v>
      </c>
      <c r="B4361" t="str">
        <v>membership_increase</v>
      </c>
      <c r="C4361" t="str">
        <v>Membership Increase</v>
      </c>
      <c r="D4361" t="str">
        <v>yes</v>
      </c>
      <c r="E4361" t="str">
        <v>Converts + children-of-record baptisms</v>
      </c>
    </row>
    <row r="4362">
      <c r="A4362">
        <v>2002</v>
      </c>
      <c r="B4362" t="str">
        <v>attrition</v>
      </c>
      <c r="C4362" t="str">
        <v>% ∆ Attrition</v>
      </c>
      <c r="D4362" t="str">
        <v>no</v>
      </c>
      <c r="E4362" t="str">
        <v>(Current attrition - prior-year attrition) / prior-year attrition</v>
      </c>
    </row>
    <row r="4363">
      <c r="A4363">
        <v>2002</v>
      </c>
      <c r="B4363" t="str">
        <v>member_attrition_officially_accounted_for_death_resignation_unbaptized_8yo</v>
      </c>
      <c r="C4363" t="str">
        <v>Member Attrition Officially Accounted For (Death, Resignation, Unbaptized-8yo)</v>
      </c>
      <c r="D4363" t="str">
        <v>yes</v>
      </c>
      <c r="E4363" t="str">
        <v>Membership increase - official net growth</v>
      </c>
    </row>
    <row r="4364">
      <c r="A4364">
        <v>2002</v>
      </c>
      <c r="B4364" t="str">
        <v>missionaries</v>
      </c>
      <c r="C4364" t="str">
        <v>% ∆ Missionaries</v>
      </c>
      <c r="D4364" t="str">
        <v>yes</v>
      </c>
      <c r="E4364" t="str">
        <v>(Full-time missionaries - prior-year full-time missionaries) / prior-year full-time missionaries</v>
      </c>
    </row>
    <row r="4365">
      <c r="A4365">
        <v>2002</v>
      </c>
      <c r="B4365" t="str">
        <v>of_church_on_mission</v>
      </c>
      <c r="C4365" t="str">
        <v>% of Church on Mission</v>
      </c>
      <c r="D4365" t="str">
        <v>yes</v>
      </c>
      <c r="E4365" t="str">
        <v>Full-time missionaries / official membership</v>
      </c>
    </row>
    <row r="4366">
      <c r="A4366">
        <v>2002</v>
      </c>
      <c r="B4366" t="str">
        <v>conv_missionary</v>
      </c>
      <c r="C4366" t="str">
        <v>% ∆ Conv / Missionary</v>
      </c>
      <c r="D4366" t="str">
        <v>yes</v>
      </c>
      <c r="E4366" t="str">
        <v>(Conv / Missionary - prior-year Conv / Missionary) / prior-year Conv / Missionary</v>
      </c>
    </row>
    <row r="4367">
      <c r="A4367">
        <v>2002</v>
      </c>
      <c r="B4367" t="str">
        <v>conv_missionary_ai</v>
      </c>
      <c r="C4367" t="str">
        <v>Conv / Missionary</v>
      </c>
      <c r="D4367" t="str">
        <v>yes</v>
      </c>
      <c r="E4367" t="str">
        <v>Converts / full-time missionaries</v>
      </c>
    </row>
    <row r="4368">
      <c r="A4368">
        <v>2002</v>
      </c>
      <c r="B4368" t="str">
        <v>net_membership_growth_missionary</v>
      </c>
      <c r="C4368" t="str">
        <v>Net Membership Growth / Missionary</v>
      </c>
      <c r="D4368" t="str">
        <v>yes</v>
      </c>
      <c r="E4368" t="str">
        <v>Official net growth / full-time missionaries</v>
      </c>
    </row>
    <row r="4369">
      <c r="A4369">
        <v>2002</v>
      </c>
      <c r="B4369" t="str">
        <v>gross_membership_increase_missionary</v>
      </c>
      <c r="C4369" t="str">
        <v>Gross Membership Increase / Missionary</v>
      </c>
      <c r="D4369" t="str">
        <v>yes</v>
      </c>
      <c r="E4369" t="str">
        <v>Membership increase / full-time missionaries</v>
      </c>
    </row>
    <row r="4370">
      <c r="A4370">
        <v>2002</v>
      </c>
      <c r="B4370" t="str">
        <v>all_missionaries</v>
      </c>
      <c r="C4370" t="str">
        <v>% ∆ All Missionaries</v>
      </c>
      <c r="D4370" t="str">
        <v>yes</v>
      </c>
      <c r="E4370" t="str">
        <v>(All missionaries - prior-year all missionaries) / prior-year all missionaries</v>
      </c>
    </row>
    <row r="4371">
      <c r="A4371">
        <v>2002</v>
      </c>
      <c r="B4371" t="str">
        <v>stakes</v>
      </c>
      <c r="C4371" t="str">
        <v>% ∆ Stakes</v>
      </c>
      <c r="D4371" t="str">
        <v>yes</v>
      </c>
      <c r="E4371" t="str">
        <v>(Stakes - prior-year stakes) / prior-year stakes</v>
      </c>
    </row>
    <row r="4372">
      <c r="A4372">
        <v>2002</v>
      </c>
      <c r="B4372" t="str">
        <v>districts_branches_prior_to_1980</v>
      </c>
      <c r="C4372" t="str">
        <v>% ∆ Districts (Branches prior to 1980)</v>
      </c>
      <c r="D4372" t="str">
        <v>yes</v>
      </c>
      <c r="E4372" t="str">
        <v>(Districts - prior-year districts) / prior-year districts</v>
      </c>
    </row>
    <row r="4373">
      <c r="A4373">
        <v>2002</v>
      </c>
      <c r="B4373" t="str">
        <v>members_stake_district</v>
      </c>
      <c r="C4373" t="str">
        <v>% ∆ Members / Stake &amp; District</v>
      </c>
      <c r="D4373" t="str">
        <v>yes</v>
      </c>
      <c r="E4373" t="str">
        <v>Year-over-year change in members per stake or district</v>
      </c>
    </row>
    <row r="4374">
      <c r="A4374">
        <v>2002</v>
      </c>
      <c r="B4374" t="str">
        <v>members_stake_district_bd</v>
      </c>
      <c r="C4374" t="str">
        <v>Members / Stake &amp; District</v>
      </c>
      <c r="D4374" t="str">
        <v>yes</v>
      </c>
      <c r="E4374" t="str">
        <v>Official membership / (stakes + districts)</v>
      </c>
    </row>
    <row r="4375">
      <c r="A4375">
        <v>2002</v>
      </c>
      <c r="B4375" t="str">
        <v>wards_branches</v>
      </c>
      <c r="C4375" t="str">
        <v>% ∆ Wards + Branches</v>
      </c>
      <c r="D4375" t="str">
        <v>yes</v>
      </c>
      <c r="E4375" t="str">
        <v>(Wards and branches - prior-year wards and branches) / prior-year wards and branches</v>
      </c>
    </row>
    <row r="4376">
      <c r="A4376">
        <v>2002</v>
      </c>
      <c r="B4376" t="str">
        <v>ward_branch_stake</v>
      </c>
      <c r="C4376" t="str">
        <v>Ward &amp; Branch / Stake</v>
      </c>
      <c r="D4376" t="str">
        <v>yes</v>
      </c>
      <c r="E4376" t="str">
        <v>Wards and branches / stakes</v>
      </c>
    </row>
    <row r="4377">
      <c r="A4377">
        <v>2002</v>
      </c>
      <c r="B4377" t="str">
        <v>wards_branches_stake_lost_since_1973</v>
      </c>
      <c r="C4377" t="str">
        <v>Wards + Branches / Stake lost since 1973</v>
      </c>
      <c r="D4377" t="str">
        <v>no</v>
      </c>
      <c r="E4377" t="str">
        <v>(1973 wards and branches / stakes) - (current wards and branches / stakes)</v>
      </c>
    </row>
    <row r="4378">
      <c r="A4378">
        <v>2002</v>
      </c>
      <c r="B4378" t="str">
        <v>members_ward_branch</v>
      </c>
      <c r="C4378" t="str">
        <v>Members / Ward &amp; Branch</v>
      </c>
      <c r="D4378" t="str">
        <v>yes</v>
      </c>
      <c r="E4378" t="str">
        <v>Official membership / wards and branches</v>
      </c>
    </row>
    <row r="4379">
      <c r="A4379">
        <v>2002</v>
      </c>
      <c r="B4379" t="str">
        <v>ward_branch_rolls_since_1980</v>
      </c>
      <c r="C4379" t="str">
        <v>Ward &amp; Branch Rolls ∆ since 1980</v>
      </c>
      <c r="D4379" t="str">
        <v>no</v>
      </c>
      <c r="E4379" t="str">
        <v>(Current members per ward and branch) - (1980 members per ward and branch)</v>
      </c>
    </row>
    <row r="4380">
      <c r="A4380">
        <v>2003</v>
      </c>
      <c r="B4380" t="str">
        <v>official_net_growth</v>
      </c>
      <c r="C4380" t="str">
        <v>Official Net Growth</v>
      </c>
      <c r="D4380" t="str">
        <v>yes</v>
      </c>
      <c r="E4380" t="str">
        <v>Official membership - prior-year official membership</v>
      </c>
    </row>
    <row r="4381">
      <c r="A4381">
        <v>2003</v>
      </c>
      <c r="B4381" t="str">
        <v>official_growth_rate</v>
      </c>
      <c r="C4381" t="str">
        <v>Official Growth Rate</v>
      </c>
      <c r="D4381" t="str">
        <v>yes</v>
      </c>
      <c r="E4381" t="str">
        <v>Official net growth / prior-year official membership</v>
      </c>
    </row>
    <row r="4382">
      <c r="A4382">
        <v>2003</v>
      </c>
      <c r="B4382" t="str">
        <v>yoy_net_growth</v>
      </c>
      <c r="C4382" t="str">
        <v>YoY % ∆ Net Growth</v>
      </c>
      <c r="D4382" t="str">
        <v>yes</v>
      </c>
      <c r="E4382" t="str">
        <v>(Official net growth - prior-year net growth) / prior-year net growth</v>
      </c>
    </row>
    <row r="4383">
      <c r="A4383">
        <v>2003</v>
      </c>
      <c r="B4383" t="str">
        <v>cor_baptisms</v>
      </c>
      <c r="C4383" t="str">
        <v>CoR Baptisms</v>
      </c>
      <c r="D4383" t="str">
        <v>yes</v>
      </c>
      <c r="E4383" t="str">
        <v>Children of record from 8 years prior * current CoR baptism rate</v>
      </c>
    </row>
    <row r="4384">
      <c r="A4384">
        <v>2003</v>
      </c>
      <c r="B4384" t="str">
        <v>yoy_cor</v>
      </c>
      <c r="C4384" t="str">
        <v>YoY % ∆ CoR</v>
      </c>
      <c r="D4384" t="str">
        <v>yes</v>
      </c>
      <c r="E4384" t="str">
        <v>(Children of record - prior-year children of record) / prior-year children of record</v>
      </c>
    </row>
    <row r="4385">
      <c r="A4385">
        <v>2003</v>
      </c>
      <c r="B4385" t="str">
        <v>cor_baptisms_as_of_net_growth</v>
      </c>
      <c r="C4385" t="str">
        <v>∆ CoR Baptisms as % of Net Growth</v>
      </c>
      <c r="D4385" t="str">
        <v>yes</v>
      </c>
      <c r="E4385" t="str">
        <v>Children-of-record baptisms / official net growth</v>
      </c>
    </row>
    <row r="4386">
      <c r="A4386">
        <v>2003</v>
      </c>
      <c r="B4386" t="str">
        <v>children_of_record_8_yrs_prior_baptized</v>
      </c>
      <c r="C4386" t="str">
        <v>% children of record, 8 yrs prior, baptized</v>
      </c>
      <c r="D4386" t="str">
        <v>yes</v>
      </c>
      <c r="E4386" t="str">
        <v>Prior-year CoR baptism rate - 0.0002</v>
      </c>
    </row>
    <row r="4387">
      <c r="A4387">
        <v>2003</v>
      </c>
      <c r="B4387" t="str">
        <v>percent_cor_from_8_years_prior_lost</v>
      </c>
      <c r="C4387" t="str">
        <v>Percent CoR from 8 years prior lost</v>
      </c>
      <c r="D4387" t="str">
        <v>yes</v>
      </c>
      <c r="E4387" t="str">
        <v>(CoR 8 years prior - CoR baptisms) / CoR 8 years prior</v>
      </c>
    </row>
    <row r="4388">
      <c r="A4388">
        <v>2003</v>
      </c>
      <c r="B4388" t="str">
        <v>yoy_converts</v>
      </c>
      <c r="C4388" t="str">
        <v>YoY % ∆ Converts</v>
      </c>
      <c r="D4388" t="str">
        <v>yes</v>
      </c>
      <c r="E4388" t="str">
        <v>(Converts - prior-year converts) / prior-year converts</v>
      </c>
    </row>
    <row r="4389">
      <c r="A4389">
        <v>2003</v>
      </c>
      <c r="B4389" t="str">
        <v>membership_increase</v>
      </c>
      <c r="C4389" t="str">
        <v>Membership Increase</v>
      </c>
      <c r="D4389" t="str">
        <v>yes</v>
      </c>
      <c r="E4389" t="str">
        <v>Converts + children-of-record baptisms</v>
      </c>
    </row>
    <row r="4390">
      <c r="A4390">
        <v>2003</v>
      </c>
      <c r="B4390" t="str">
        <v>attrition</v>
      </c>
      <c r="C4390" t="str">
        <v>% ∆ Attrition</v>
      </c>
      <c r="D4390" t="str">
        <v>no</v>
      </c>
      <c r="E4390" t="str">
        <v>(Current attrition - prior-year attrition) / prior-year attrition</v>
      </c>
    </row>
    <row r="4391">
      <c r="A4391">
        <v>2003</v>
      </c>
      <c r="B4391" t="str">
        <v>member_attrition_officially_accounted_for_death_resignation_unbaptized_8yo</v>
      </c>
      <c r="C4391" t="str">
        <v>Member Attrition Officially Accounted For (Death, Resignation, Unbaptized-8yo)</v>
      </c>
      <c r="D4391" t="str">
        <v>yes</v>
      </c>
      <c r="E4391" t="str">
        <v>Membership increase - official net growth</v>
      </c>
    </row>
    <row r="4392">
      <c r="A4392">
        <v>2003</v>
      </c>
      <c r="B4392" t="str">
        <v>missionaries</v>
      </c>
      <c r="C4392" t="str">
        <v>% ∆ Missionaries</v>
      </c>
      <c r="D4392" t="str">
        <v>yes</v>
      </c>
      <c r="E4392" t="str">
        <v>(Full-time missionaries - prior-year full-time missionaries) / prior-year full-time missionaries</v>
      </c>
    </row>
    <row r="4393">
      <c r="A4393">
        <v>2003</v>
      </c>
      <c r="B4393" t="str">
        <v>of_church_on_mission</v>
      </c>
      <c r="C4393" t="str">
        <v>% of Church on Mission</v>
      </c>
      <c r="D4393" t="str">
        <v>yes</v>
      </c>
      <c r="E4393" t="str">
        <v>Full-time missionaries / official membership</v>
      </c>
    </row>
    <row r="4394">
      <c r="A4394">
        <v>2003</v>
      </c>
      <c r="B4394" t="str">
        <v>conv_missionary</v>
      </c>
      <c r="C4394" t="str">
        <v>% ∆ Conv / Missionary</v>
      </c>
      <c r="D4394" t="str">
        <v>yes</v>
      </c>
      <c r="E4394" t="str">
        <v>(Conv / Missionary - prior-year Conv / Missionary) / prior-year Conv / Missionary</v>
      </c>
    </row>
    <row r="4395">
      <c r="A4395">
        <v>2003</v>
      </c>
      <c r="B4395" t="str">
        <v>conv_missionary_ai</v>
      </c>
      <c r="C4395" t="str">
        <v>Conv / Missionary</v>
      </c>
      <c r="D4395" t="str">
        <v>yes</v>
      </c>
      <c r="E4395" t="str">
        <v>Converts / full-time missionaries</v>
      </c>
    </row>
    <row r="4396">
      <c r="A4396">
        <v>2003</v>
      </c>
      <c r="B4396" t="str">
        <v>net_membership_growth_missionary</v>
      </c>
      <c r="C4396" t="str">
        <v>Net Membership Growth / Missionary</v>
      </c>
      <c r="D4396" t="str">
        <v>yes</v>
      </c>
      <c r="E4396" t="str">
        <v>Official net growth / full-time missionaries</v>
      </c>
    </row>
    <row r="4397">
      <c r="A4397">
        <v>2003</v>
      </c>
      <c r="B4397" t="str">
        <v>gross_membership_increase_missionary</v>
      </c>
      <c r="C4397" t="str">
        <v>Gross Membership Increase / Missionary</v>
      </c>
      <c r="D4397" t="str">
        <v>yes</v>
      </c>
      <c r="E4397" t="str">
        <v>Membership increase / full-time missionaries</v>
      </c>
    </row>
    <row r="4398">
      <c r="A4398">
        <v>2003</v>
      </c>
      <c r="B4398" t="str">
        <v>all_missionaries</v>
      </c>
      <c r="C4398" t="str">
        <v>% ∆ All Missionaries</v>
      </c>
      <c r="D4398" t="str">
        <v>yes</v>
      </c>
      <c r="E4398" t="str">
        <v>(All missionaries - prior-year all missionaries) / prior-year all missionaries</v>
      </c>
    </row>
    <row r="4399">
      <c r="A4399">
        <v>2003</v>
      </c>
      <c r="B4399" t="str">
        <v>stakes</v>
      </c>
      <c r="C4399" t="str">
        <v>% ∆ Stakes</v>
      </c>
      <c r="D4399" t="str">
        <v>yes</v>
      </c>
      <c r="E4399" t="str">
        <v>(Stakes - prior-year stakes) / prior-year stakes</v>
      </c>
    </row>
    <row r="4400">
      <c r="A4400">
        <v>2003</v>
      </c>
      <c r="B4400" t="str">
        <v>districts_branches_prior_to_1980</v>
      </c>
      <c r="C4400" t="str">
        <v>% ∆ Districts (Branches prior to 1980)</v>
      </c>
      <c r="D4400" t="str">
        <v>yes</v>
      </c>
      <c r="E4400" t="str">
        <v>(Districts - prior-year districts) / prior-year districts</v>
      </c>
    </row>
    <row r="4401">
      <c r="A4401">
        <v>2003</v>
      </c>
      <c r="B4401" t="str">
        <v>members_stake_district</v>
      </c>
      <c r="C4401" t="str">
        <v>% ∆ Members / Stake &amp; District</v>
      </c>
      <c r="D4401" t="str">
        <v>yes</v>
      </c>
      <c r="E4401" t="str">
        <v>Year-over-year change in members per stake or district</v>
      </c>
    </row>
    <row r="4402">
      <c r="A4402">
        <v>2003</v>
      </c>
      <c r="B4402" t="str">
        <v>members_stake_district_bd</v>
      </c>
      <c r="C4402" t="str">
        <v>Members / Stake &amp; District</v>
      </c>
      <c r="D4402" t="str">
        <v>yes</v>
      </c>
      <c r="E4402" t="str">
        <v>Official membership / (stakes + districts)</v>
      </c>
    </row>
    <row r="4403">
      <c r="A4403">
        <v>2003</v>
      </c>
      <c r="B4403" t="str">
        <v>wards_branches</v>
      </c>
      <c r="C4403" t="str">
        <v>% ∆ Wards + Branches</v>
      </c>
      <c r="D4403" t="str">
        <v>yes</v>
      </c>
      <c r="E4403" t="str">
        <v>(Wards and branches - prior-year wards and branches) / prior-year wards and branches</v>
      </c>
    </row>
    <row r="4404">
      <c r="A4404">
        <v>2003</v>
      </c>
      <c r="B4404" t="str">
        <v>ward_branch_stake</v>
      </c>
      <c r="C4404" t="str">
        <v>Ward &amp; Branch / Stake</v>
      </c>
      <c r="D4404" t="str">
        <v>yes</v>
      </c>
      <c r="E4404" t="str">
        <v>Wards and branches / stakes</v>
      </c>
    </row>
    <row r="4405">
      <c r="A4405">
        <v>2003</v>
      </c>
      <c r="B4405" t="str">
        <v>wards_branches_stake_lost_since_1973</v>
      </c>
      <c r="C4405" t="str">
        <v>Wards + Branches / Stake lost since 1973</v>
      </c>
      <c r="D4405" t="str">
        <v>no</v>
      </c>
      <c r="E4405" t="str">
        <v>(1973 wards and branches / stakes) - (current wards and branches / stakes)</v>
      </c>
    </row>
    <row r="4406">
      <c r="A4406">
        <v>2003</v>
      </c>
      <c r="B4406" t="str">
        <v>members_ward_branch</v>
      </c>
      <c r="C4406" t="str">
        <v>Members / Ward &amp; Branch</v>
      </c>
      <c r="D4406" t="str">
        <v>yes</v>
      </c>
      <c r="E4406" t="str">
        <v>Official membership / wards and branches</v>
      </c>
    </row>
    <row r="4407">
      <c r="A4407">
        <v>2003</v>
      </c>
      <c r="B4407" t="str">
        <v>ward_branch_rolls_since_1980</v>
      </c>
      <c r="C4407" t="str">
        <v>Ward &amp; Branch Rolls ∆ since 1980</v>
      </c>
      <c r="D4407" t="str">
        <v>no</v>
      </c>
      <c r="E4407" t="str">
        <v>(Current members per ward and branch) - (1980 members per ward and branch)</v>
      </c>
    </row>
    <row r="4408">
      <c r="A4408">
        <v>2004</v>
      </c>
      <c r="B4408" t="str">
        <v>official_net_growth</v>
      </c>
      <c r="C4408" t="str">
        <v>Official Net Growth</v>
      </c>
      <c r="D4408" t="str">
        <v>yes</v>
      </c>
      <c r="E4408" t="str">
        <v>Official membership - prior-year official membership</v>
      </c>
    </row>
    <row r="4409">
      <c r="A4409">
        <v>2004</v>
      </c>
      <c r="B4409" t="str">
        <v>official_growth_rate</v>
      </c>
      <c r="C4409" t="str">
        <v>Official Growth Rate</v>
      </c>
      <c r="D4409" t="str">
        <v>yes</v>
      </c>
      <c r="E4409" t="str">
        <v>Official net growth / prior-year official membership</v>
      </c>
    </row>
    <row r="4410">
      <c r="A4410">
        <v>2004</v>
      </c>
      <c r="B4410" t="str">
        <v>yoy_net_growth</v>
      </c>
      <c r="C4410" t="str">
        <v>YoY % ∆ Net Growth</v>
      </c>
      <c r="D4410" t="str">
        <v>yes</v>
      </c>
      <c r="E4410" t="str">
        <v>(Official net growth - prior-year net growth) / prior-year net growth</v>
      </c>
    </row>
    <row r="4411">
      <c r="A4411">
        <v>2004</v>
      </c>
      <c r="B4411" t="str">
        <v>cor_baptisms</v>
      </c>
      <c r="C4411" t="str">
        <v>CoR Baptisms</v>
      </c>
      <c r="D4411" t="str">
        <v>yes</v>
      </c>
      <c r="E4411" t="str">
        <v>Children of record from 8 years prior * current CoR baptism rate</v>
      </c>
    </row>
    <row r="4412">
      <c r="A4412">
        <v>2004</v>
      </c>
      <c r="B4412" t="str">
        <v>yoy_cor</v>
      </c>
      <c r="C4412" t="str">
        <v>YoY % ∆ CoR</v>
      </c>
      <c r="D4412" t="str">
        <v>yes</v>
      </c>
      <c r="E4412" t="str">
        <v>(Children of record - prior-year children of record) / prior-year children of record</v>
      </c>
    </row>
    <row r="4413">
      <c r="A4413">
        <v>2004</v>
      </c>
      <c r="B4413" t="str">
        <v>cor_baptisms_as_of_net_growth</v>
      </c>
      <c r="C4413" t="str">
        <v>∆ CoR Baptisms as % of Net Growth</v>
      </c>
      <c r="D4413" t="str">
        <v>yes</v>
      </c>
      <c r="E4413" t="str">
        <v>Children-of-record baptisms / official net growth</v>
      </c>
    </row>
    <row r="4414">
      <c r="A4414">
        <v>2004</v>
      </c>
      <c r="B4414" t="str">
        <v>children_of_record_8_yrs_prior_baptized</v>
      </c>
      <c r="C4414" t="str">
        <v>% children of record, 8 yrs prior, baptized</v>
      </c>
      <c r="D4414" t="str">
        <v>yes</v>
      </c>
      <c r="E4414" t="str">
        <v>Prior-year CoR baptism rate - 0.0002</v>
      </c>
    </row>
    <row r="4415">
      <c r="A4415">
        <v>2004</v>
      </c>
      <c r="B4415" t="str">
        <v>percent_cor_from_8_years_prior_lost</v>
      </c>
      <c r="C4415" t="str">
        <v>Percent CoR from 8 years prior lost</v>
      </c>
      <c r="D4415" t="str">
        <v>yes</v>
      </c>
      <c r="E4415" t="str">
        <v>(CoR 8 years prior - CoR baptisms) / CoR 8 years prior</v>
      </c>
    </row>
    <row r="4416">
      <c r="A4416">
        <v>2004</v>
      </c>
      <c r="B4416" t="str">
        <v>yoy_converts</v>
      </c>
      <c r="C4416" t="str">
        <v>YoY % ∆ Converts</v>
      </c>
      <c r="D4416" t="str">
        <v>yes</v>
      </c>
      <c r="E4416" t="str">
        <v>(Converts - prior-year converts) / prior-year converts</v>
      </c>
    </row>
    <row r="4417">
      <c r="A4417">
        <v>2004</v>
      </c>
      <c r="B4417" t="str">
        <v>membership_increase</v>
      </c>
      <c r="C4417" t="str">
        <v>Membership Increase</v>
      </c>
      <c r="D4417" t="str">
        <v>yes</v>
      </c>
      <c r="E4417" t="str">
        <v>Converts + children-of-record baptisms</v>
      </c>
    </row>
    <row r="4418">
      <c r="A4418">
        <v>2004</v>
      </c>
      <c r="B4418" t="str">
        <v>attrition</v>
      </c>
      <c r="C4418" t="str">
        <v>% ∆ Attrition</v>
      </c>
      <c r="D4418" t="str">
        <v>no</v>
      </c>
      <c r="E4418" t="str">
        <v>(Current attrition - prior-year attrition) / prior-year attrition</v>
      </c>
    </row>
    <row r="4419">
      <c r="A4419">
        <v>2004</v>
      </c>
      <c r="B4419" t="str">
        <v>member_attrition_officially_accounted_for_death_resignation_unbaptized_8yo</v>
      </c>
      <c r="C4419" t="str">
        <v>Member Attrition Officially Accounted For (Death, Resignation, Unbaptized-8yo)</v>
      </c>
      <c r="D4419" t="str">
        <v>yes</v>
      </c>
      <c r="E4419" t="str">
        <v>Membership increase - official net growth</v>
      </c>
    </row>
    <row r="4420">
      <c r="A4420">
        <v>2004</v>
      </c>
      <c r="B4420" t="str">
        <v>missionaries</v>
      </c>
      <c r="C4420" t="str">
        <v>% ∆ Missionaries</v>
      </c>
      <c r="D4420" t="str">
        <v>yes</v>
      </c>
      <c r="E4420" t="str">
        <v>(Full-time missionaries - prior-year full-time missionaries) / prior-year full-time missionaries</v>
      </c>
    </row>
    <row r="4421">
      <c r="A4421">
        <v>2004</v>
      </c>
      <c r="B4421" t="str">
        <v>of_church_on_mission</v>
      </c>
      <c r="C4421" t="str">
        <v>% of Church on Mission</v>
      </c>
      <c r="D4421" t="str">
        <v>yes</v>
      </c>
      <c r="E4421" t="str">
        <v>Full-time missionaries / official membership</v>
      </c>
    </row>
    <row r="4422">
      <c r="A4422">
        <v>2004</v>
      </c>
      <c r="B4422" t="str">
        <v>conv_missionary</v>
      </c>
      <c r="C4422" t="str">
        <v>% ∆ Conv / Missionary</v>
      </c>
      <c r="D4422" t="str">
        <v>yes</v>
      </c>
      <c r="E4422" t="str">
        <v>(Conv / Missionary - prior-year Conv / Missionary) / prior-year Conv / Missionary</v>
      </c>
    </row>
    <row r="4423">
      <c r="A4423">
        <v>2004</v>
      </c>
      <c r="B4423" t="str">
        <v>conv_missionary_ai</v>
      </c>
      <c r="C4423" t="str">
        <v>Conv / Missionary</v>
      </c>
      <c r="D4423" t="str">
        <v>yes</v>
      </c>
      <c r="E4423" t="str">
        <v>Converts / full-time missionaries</v>
      </c>
    </row>
    <row r="4424">
      <c r="A4424">
        <v>2004</v>
      </c>
      <c r="B4424" t="str">
        <v>net_membership_growth_missionary</v>
      </c>
      <c r="C4424" t="str">
        <v>Net Membership Growth / Missionary</v>
      </c>
      <c r="D4424" t="str">
        <v>yes</v>
      </c>
      <c r="E4424" t="str">
        <v>Official net growth / full-time missionaries</v>
      </c>
    </row>
    <row r="4425">
      <c r="A4425">
        <v>2004</v>
      </c>
      <c r="B4425" t="str">
        <v>gross_membership_increase_missionary</v>
      </c>
      <c r="C4425" t="str">
        <v>Gross Membership Increase / Missionary</v>
      </c>
      <c r="D4425" t="str">
        <v>yes</v>
      </c>
      <c r="E4425" t="str">
        <v>Membership increase / full-time missionaries</v>
      </c>
    </row>
    <row r="4426">
      <c r="A4426">
        <v>2004</v>
      </c>
      <c r="B4426" t="str">
        <v>all_missionaries</v>
      </c>
      <c r="C4426" t="str">
        <v>% ∆ All Missionaries</v>
      </c>
      <c r="D4426" t="str">
        <v>yes</v>
      </c>
      <c r="E4426" t="str">
        <v>(All missionaries - prior-year all missionaries) / prior-year all missionaries</v>
      </c>
    </row>
    <row r="4427">
      <c r="A4427">
        <v>2004</v>
      </c>
      <c r="B4427" t="str">
        <v>stakes</v>
      </c>
      <c r="C4427" t="str">
        <v>% ∆ Stakes</v>
      </c>
      <c r="D4427" t="str">
        <v>yes</v>
      </c>
      <c r="E4427" t="str">
        <v>(Stakes - prior-year stakes) / prior-year stakes</v>
      </c>
    </row>
    <row r="4428">
      <c r="A4428">
        <v>2004</v>
      </c>
      <c r="B4428" t="str">
        <v>districts_branches_prior_to_1980</v>
      </c>
      <c r="C4428" t="str">
        <v>% ∆ Districts (Branches prior to 1980)</v>
      </c>
      <c r="D4428" t="str">
        <v>yes</v>
      </c>
      <c r="E4428" t="str">
        <v>(Districts - prior-year districts) / prior-year districts</v>
      </c>
    </row>
    <row r="4429">
      <c r="A4429">
        <v>2004</v>
      </c>
      <c r="B4429" t="str">
        <v>members_stake_district</v>
      </c>
      <c r="C4429" t="str">
        <v>% ∆ Members / Stake &amp; District</v>
      </c>
      <c r="D4429" t="str">
        <v>yes</v>
      </c>
      <c r="E4429" t="str">
        <v>Year-over-year change in members per stake or district</v>
      </c>
    </row>
    <row r="4430">
      <c r="A4430">
        <v>2004</v>
      </c>
      <c r="B4430" t="str">
        <v>members_stake_district_bd</v>
      </c>
      <c r="C4430" t="str">
        <v>Members / Stake &amp; District</v>
      </c>
      <c r="D4430" t="str">
        <v>yes</v>
      </c>
      <c r="E4430" t="str">
        <v>Official membership / (stakes + districts)</v>
      </c>
    </row>
    <row r="4431">
      <c r="A4431">
        <v>2004</v>
      </c>
      <c r="B4431" t="str">
        <v>wards_branches</v>
      </c>
      <c r="C4431" t="str">
        <v>% ∆ Wards + Branches</v>
      </c>
      <c r="D4431" t="str">
        <v>yes</v>
      </c>
      <c r="E4431" t="str">
        <v>(Wards and branches - prior-year wards and branches) / prior-year wards and branches</v>
      </c>
    </row>
    <row r="4432">
      <c r="A4432">
        <v>2004</v>
      </c>
      <c r="B4432" t="str">
        <v>ward_branch_stake</v>
      </c>
      <c r="C4432" t="str">
        <v>Ward &amp; Branch / Stake</v>
      </c>
      <c r="D4432" t="str">
        <v>yes</v>
      </c>
      <c r="E4432" t="str">
        <v>Wards and branches / stakes</v>
      </c>
    </row>
    <row r="4433">
      <c r="A4433">
        <v>2004</v>
      </c>
      <c r="B4433" t="str">
        <v>wards_branches_stake_lost_since_1973</v>
      </c>
      <c r="C4433" t="str">
        <v>Wards + Branches / Stake lost since 1973</v>
      </c>
      <c r="D4433" t="str">
        <v>no</v>
      </c>
      <c r="E4433" t="str">
        <v>(1973 wards and branches / stakes) - (current wards and branches / stakes)</v>
      </c>
    </row>
    <row r="4434">
      <c r="A4434">
        <v>2004</v>
      </c>
      <c r="B4434" t="str">
        <v>members_ward_branch</v>
      </c>
      <c r="C4434" t="str">
        <v>Members / Ward &amp; Branch</v>
      </c>
      <c r="D4434" t="str">
        <v>yes</v>
      </c>
      <c r="E4434" t="str">
        <v>Official membership / wards and branches</v>
      </c>
    </row>
    <row r="4435">
      <c r="A4435">
        <v>2004</v>
      </c>
      <c r="B4435" t="str">
        <v>ward_branch_rolls_since_1980</v>
      </c>
      <c r="C4435" t="str">
        <v>Ward &amp; Branch Rolls ∆ since 1980</v>
      </c>
      <c r="D4435" t="str">
        <v>no</v>
      </c>
      <c r="E4435" t="str">
        <v>(Current members per ward and branch) - (1980 members per ward and branch)</v>
      </c>
    </row>
    <row r="4436">
      <c r="A4436">
        <v>2005</v>
      </c>
      <c r="B4436" t="str">
        <v>official_net_growth</v>
      </c>
      <c r="C4436" t="str">
        <v>Official Net Growth</v>
      </c>
      <c r="D4436" t="str">
        <v>yes</v>
      </c>
      <c r="E4436" t="str">
        <v>Official membership - prior-year official membership</v>
      </c>
    </row>
    <row r="4437">
      <c r="A4437">
        <v>2005</v>
      </c>
      <c r="B4437" t="str">
        <v>official_growth_rate</v>
      </c>
      <c r="C4437" t="str">
        <v>Official Growth Rate</v>
      </c>
      <c r="D4437" t="str">
        <v>yes</v>
      </c>
      <c r="E4437" t="str">
        <v>Official net growth / prior-year official membership</v>
      </c>
    </row>
    <row r="4438">
      <c r="A4438">
        <v>2005</v>
      </c>
      <c r="B4438" t="str">
        <v>yoy_net_growth</v>
      </c>
      <c r="C4438" t="str">
        <v>YoY % ∆ Net Growth</v>
      </c>
      <c r="D4438" t="str">
        <v>yes</v>
      </c>
      <c r="E4438" t="str">
        <v>(Official net growth - prior-year net growth) / prior-year net growth</v>
      </c>
    </row>
    <row r="4439">
      <c r="A4439">
        <v>2005</v>
      </c>
      <c r="B4439" t="str">
        <v>cor_baptisms</v>
      </c>
      <c r="C4439" t="str">
        <v>CoR Baptisms</v>
      </c>
      <c r="D4439" t="str">
        <v>yes</v>
      </c>
      <c r="E4439" t="str">
        <v>Children of record from 8 years prior * current CoR baptism rate</v>
      </c>
    </row>
    <row r="4440">
      <c r="A4440">
        <v>2005</v>
      </c>
      <c r="B4440" t="str">
        <v>yoy_cor</v>
      </c>
      <c r="C4440" t="str">
        <v>YoY % ∆ CoR</v>
      </c>
      <c r="D4440" t="str">
        <v>yes</v>
      </c>
      <c r="E4440" t="str">
        <v>(Children of record - prior-year children of record) / prior-year children of record</v>
      </c>
    </row>
    <row r="4441">
      <c r="A4441">
        <v>2005</v>
      </c>
      <c r="B4441" t="str">
        <v>cor_baptisms_as_of_net_growth</v>
      </c>
      <c r="C4441" t="str">
        <v>∆ CoR Baptisms as % of Net Growth</v>
      </c>
      <c r="D4441" t="str">
        <v>yes</v>
      </c>
      <c r="E4441" t="str">
        <v>Children-of-record baptisms / official net growth</v>
      </c>
    </row>
    <row r="4442">
      <c r="A4442">
        <v>2005</v>
      </c>
      <c r="B4442" t="str">
        <v>children_of_record_8_yrs_prior_baptized</v>
      </c>
      <c r="C4442" t="str">
        <v>% children of record, 8 yrs prior, baptized</v>
      </c>
      <c r="D4442" t="str">
        <v>yes</v>
      </c>
      <c r="E4442" t="str">
        <v>Prior-year CoR baptism rate - 0.0002</v>
      </c>
    </row>
    <row r="4443">
      <c r="A4443">
        <v>2005</v>
      </c>
      <c r="B4443" t="str">
        <v>percent_cor_from_8_years_prior_lost</v>
      </c>
      <c r="C4443" t="str">
        <v>Percent CoR from 8 years prior lost</v>
      </c>
      <c r="D4443" t="str">
        <v>yes</v>
      </c>
      <c r="E4443" t="str">
        <v>(CoR 8 years prior - CoR baptisms) / CoR 8 years prior</v>
      </c>
    </row>
    <row r="4444">
      <c r="A4444">
        <v>2005</v>
      </c>
      <c r="B4444" t="str">
        <v>yoy_converts</v>
      </c>
      <c r="C4444" t="str">
        <v>YoY % ∆ Converts</v>
      </c>
      <c r="D4444" t="str">
        <v>yes</v>
      </c>
      <c r="E4444" t="str">
        <v>(Converts - prior-year converts) / prior-year converts</v>
      </c>
    </row>
    <row r="4445">
      <c r="A4445">
        <v>2005</v>
      </c>
      <c r="B4445" t="str">
        <v>membership_increase</v>
      </c>
      <c r="C4445" t="str">
        <v>Membership Increase</v>
      </c>
      <c r="D4445" t="str">
        <v>yes</v>
      </c>
      <c r="E4445" t="str">
        <v>Converts + children-of-record baptisms</v>
      </c>
    </row>
    <row r="4446">
      <c r="A4446">
        <v>2005</v>
      </c>
      <c r="B4446" t="str">
        <v>attrition</v>
      </c>
      <c r="C4446" t="str">
        <v>% ∆ Attrition</v>
      </c>
      <c r="D4446" t="str">
        <v>no</v>
      </c>
      <c r="E4446" t="str">
        <v>(Current attrition - prior-year attrition) / prior-year attrition</v>
      </c>
    </row>
    <row r="4447">
      <c r="A4447">
        <v>2005</v>
      </c>
      <c r="B4447" t="str">
        <v>member_attrition_officially_accounted_for_death_resignation_unbaptized_8yo</v>
      </c>
      <c r="C4447" t="str">
        <v>Member Attrition Officially Accounted For (Death, Resignation, Unbaptized-8yo)</v>
      </c>
      <c r="D4447" t="str">
        <v>yes</v>
      </c>
      <c r="E4447" t="str">
        <v>Membership increase - official net growth</v>
      </c>
    </row>
    <row r="4448">
      <c r="A4448">
        <v>2005</v>
      </c>
      <c r="B4448" t="str">
        <v>missionaries</v>
      </c>
      <c r="C4448" t="str">
        <v>% ∆ Missionaries</v>
      </c>
      <c r="D4448" t="str">
        <v>yes</v>
      </c>
      <c r="E4448" t="str">
        <v>(Full-time missionaries - prior-year full-time missionaries) / prior-year full-time missionaries</v>
      </c>
    </row>
    <row r="4449">
      <c r="A4449">
        <v>2005</v>
      </c>
      <c r="B4449" t="str">
        <v>of_church_on_mission</v>
      </c>
      <c r="C4449" t="str">
        <v>% of Church on Mission</v>
      </c>
      <c r="D4449" t="str">
        <v>yes</v>
      </c>
      <c r="E4449" t="str">
        <v>Full-time missionaries / official membership</v>
      </c>
    </row>
    <row r="4450">
      <c r="A4450">
        <v>2005</v>
      </c>
      <c r="B4450" t="str">
        <v>conv_missionary</v>
      </c>
      <c r="C4450" t="str">
        <v>% ∆ Conv / Missionary</v>
      </c>
      <c r="D4450" t="str">
        <v>yes</v>
      </c>
      <c r="E4450" t="str">
        <v>(Conv / Missionary - prior-year Conv / Missionary) / prior-year Conv / Missionary</v>
      </c>
    </row>
    <row r="4451">
      <c r="A4451">
        <v>2005</v>
      </c>
      <c r="B4451" t="str">
        <v>conv_missionary_ai</v>
      </c>
      <c r="C4451" t="str">
        <v>Conv / Missionary</v>
      </c>
      <c r="D4451" t="str">
        <v>yes</v>
      </c>
      <c r="E4451" t="str">
        <v>Converts / full-time missionaries</v>
      </c>
    </row>
    <row r="4452">
      <c r="A4452">
        <v>2005</v>
      </c>
      <c r="B4452" t="str">
        <v>net_membership_growth_missionary</v>
      </c>
      <c r="C4452" t="str">
        <v>Net Membership Growth / Missionary</v>
      </c>
      <c r="D4452" t="str">
        <v>yes</v>
      </c>
      <c r="E4452" t="str">
        <v>Official net growth / full-time missionaries</v>
      </c>
    </row>
    <row r="4453">
      <c r="A4453">
        <v>2005</v>
      </c>
      <c r="B4453" t="str">
        <v>gross_membership_increase_missionary</v>
      </c>
      <c r="C4453" t="str">
        <v>Gross Membership Increase / Missionary</v>
      </c>
      <c r="D4453" t="str">
        <v>yes</v>
      </c>
      <c r="E4453" t="str">
        <v>Membership increase / full-time missionaries</v>
      </c>
    </row>
    <row r="4454">
      <c r="A4454">
        <v>2005</v>
      </c>
      <c r="B4454" t="str">
        <v>all_missionaries</v>
      </c>
      <c r="C4454" t="str">
        <v>% ∆ All Missionaries</v>
      </c>
      <c r="D4454" t="str">
        <v>yes</v>
      </c>
      <c r="E4454" t="str">
        <v>(All missionaries - prior-year all missionaries) / prior-year all missionaries</v>
      </c>
    </row>
    <row r="4455">
      <c r="A4455">
        <v>2005</v>
      </c>
      <c r="B4455" t="str">
        <v>stakes</v>
      </c>
      <c r="C4455" t="str">
        <v>% ∆ Stakes</v>
      </c>
      <c r="D4455" t="str">
        <v>yes</v>
      </c>
      <c r="E4455" t="str">
        <v>(Stakes - prior-year stakes) / prior-year stakes</v>
      </c>
    </row>
    <row r="4456">
      <c r="A4456">
        <v>2005</v>
      </c>
      <c r="B4456" t="str">
        <v>districts_branches_prior_to_1980</v>
      </c>
      <c r="C4456" t="str">
        <v>% ∆ Districts (Branches prior to 1980)</v>
      </c>
      <c r="D4456" t="str">
        <v>yes</v>
      </c>
      <c r="E4456" t="str">
        <v>(Districts - prior-year districts) / prior-year districts</v>
      </c>
    </row>
    <row r="4457">
      <c r="A4457">
        <v>2005</v>
      </c>
      <c r="B4457" t="str">
        <v>members_stake_district</v>
      </c>
      <c r="C4457" t="str">
        <v>% ∆ Members / Stake &amp; District</v>
      </c>
      <c r="D4457" t="str">
        <v>yes</v>
      </c>
      <c r="E4457" t="str">
        <v>Year-over-year change in members per stake or district</v>
      </c>
    </row>
    <row r="4458">
      <c r="A4458">
        <v>2005</v>
      </c>
      <c r="B4458" t="str">
        <v>members_stake_district_bd</v>
      </c>
      <c r="C4458" t="str">
        <v>Members / Stake &amp; District</v>
      </c>
      <c r="D4458" t="str">
        <v>yes</v>
      </c>
      <c r="E4458" t="str">
        <v>Official membership / (stakes + districts)</v>
      </c>
    </row>
    <row r="4459">
      <c r="A4459">
        <v>2005</v>
      </c>
      <c r="B4459" t="str">
        <v>wards_branches</v>
      </c>
      <c r="C4459" t="str">
        <v>% ∆ Wards + Branches</v>
      </c>
      <c r="D4459" t="str">
        <v>yes</v>
      </c>
      <c r="E4459" t="str">
        <v>(Wards and branches - prior-year wards and branches) / prior-year wards and branches</v>
      </c>
    </row>
    <row r="4460">
      <c r="A4460">
        <v>2005</v>
      </c>
      <c r="B4460" t="str">
        <v>ward_branch_stake</v>
      </c>
      <c r="C4460" t="str">
        <v>Ward &amp; Branch / Stake</v>
      </c>
      <c r="D4460" t="str">
        <v>yes</v>
      </c>
      <c r="E4460" t="str">
        <v>Wards and branches / stakes</v>
      </c>
    </row>
    <row r="4461">
      <c r="A4461">
        <v>2005</v>
      </c>
      <c r="B4461" t="str">
        <v>wards_branches_stake_lost_since_1973</v>
      </c>
      <c r="C4461" t="str">
        <v>Wards + Branches / Stake lost since 1973</v>
      </c>
      <c r="D4461" t="str">
        <v>no</v>
      </c>
      <c r="E4461" t="str">
        <v>(1973 wards and branches / stakes) - (current wards and branches / stakes)</v>
      </c>
    </row>
    <row r="4462">
      <c r="A4462">
        <v>2005</v>
      </c>
      <c r="B4462" t="str">
        <v>members_ward_branch</v>
      </c>
      <c r="C4462" t="str">
        <v>Members / Ward &amp; Branch</v>
      </c>
      <c r="D4462" t="str">
        <v>yes</v>
      </c>
      <c r="E4462" t="str">
        <v>Official membership / wards and branches</v>
      </c>
    </row>
    <row r="4463">
      <c r="A4463">
        <v>2005</v>
      </c>
      <c r="B4463" t="str">
        <v>ward_branch_rolls_since_1980</v>
      </c>
      <c r="C4463" t="str">
        <v>Ward &amp; Branch Rolls ∆ since 1980</v>
      </c>
      <c r="D4463" t="str">
        <v>no</v>
      </c>
      <c r="E4463" t="str">
        <v>(Current members per ward and branch) - (1980 members per ward and branch)</v>
      </c>
    </row>
    <row r="4464">
      <c r="A4464">
        <v>2005</v>
      </c>
      <c r="B4464" t="str">
        <v>supplemental_total_senior_missionaries</v>
      </c>
      <c r="C4464" t="str">
        <v>Total Senior Missionaries</v>
      </c>
      <c r="D4464" t="str">
        <v>no</v>
      </c>
      <c r="E4464" t="str">
        <v>2100*2</v>
      </c>
    </row>
    <row r="4465">
      <c r="A4465">
        <v>2006</v>
      </c>
      <c r="B4465" t="str">
        <v>official_net_growth</v>
      </c>
      <c r="C4465" t="str">
        <v>Official Net Growth</v>
      </c>
      <c r="D4465" t="str">
        <v>yes</v>
      </c>
      <c r="E4465" t="str">
        <v>Official membership - prior-year official membership</v>
      </c>
    </row>
    <row r="4466">
      <c r="A4466">
        <v>2006</v>
      </c>
      <c r="B4466" t="str">
        <v>official_growth_rate</v>
      </c>
      <c r="C4466" t="str">
        <v>Official Growth Rate</v>
      </c>
      <c r="D4466" t="str">
        <v>yes</v>
      </c>
      <c r="E4466" t="str">
        <v>Official net growth / prior-year official membership</v>
      </c>
    </row>
    <row r="4467">
      <c r="A4467">
        <v>2006</v>
      </c>
      <c r="B4467" t="str">
        <v>yoy_net_growth</v>
      </c>
      <c r="C4467" t="str">
        <v>YoY % ∆ Net Growth</v>
      </c>
      <c r="D4467" t="str">
        <v>yes</v>
      </c>
      <c r="E4467" t="str">
        <v>(Official net growth - prior-year net growth) / prior-year net growth</v>
      </c>
    </row>
    <row r="4468">
      <c r="A4468">
        <v>2006</v>
      </c>
      <c r="B4468" t="str">
        <v>cor_baptisms</v>
      </c>
      <c r="C4468" t="str">
        <v>CoR Baptisms</v>
      </c>
      <c r="D4468" t="str">
        <v>yes</v>
      </c>
      <c r="E4468" t="str">
        <v>Children of record from 8 years prior * current CoR baptism rate</v>
      </c>
    </row>
    <row r="4469">
      <c r="A4469">
        <v>2006</v>
      </c>
      <c r="B4469" t="str">
        <v>yoy_cor</v>
      </c>
      <c r="C4469" t="str">
        <v>YoY % ∆ CoR</v>
      </c>
      <c r="D4469" t="str">
        <v>yes</v>
      </c>
      <c r="E4469" t="str">
        <v>(Children of record - prior-year children of record) / prior-year children of record</v>
      </c>
    </row>
    <row r="4470">
      <c r="A4470">
        <v>2006</v>
      </c>
      <c r="B4470" t="str">
        <v>cor_baptisms_as_of_net_growth</v>
      </c>
      <c r="C4470" t="str">
        <v>∆ CoR Baptisms as % of Net Growth</v>
      </c>
      <c r="D4470" t="str">
        <v>yes</v>
      </c>
      <c r="E4470" t="str">
        <v>Children-of-record baptisms / official net growth</v>
      </c>
    </row>
    <row r="4471">
      <c r="A4471">
        <v>2006</v>
      </c>
      <c r="B4471" t="str">
        <v>children_of_record_8_yrs_prior_baptized</v>
      </c>
      <c r="C4471" t="str">
        <v>% children of record, 8 yrs prior, baptized</v>
      </c>
      <c r="D4471" t="str">
        <v>yes</v>
      </c>
      <c r="E4471" t="str">
        <v>Prior-year CoR baptism rate - 0.0002</v>
      </c>
    </row>
    <row r="4472">
      <c r="A4472">
        <v>2006</v>
      </c>
      <c r="B4472" t="str">
        <v>percent_cor_from_8_years_prior_lost</v>
      </c>
      <c r="C4472" t="str">
        <v>Percent CoR from 8 years prior lost</v>
      </c>
      <c r="D4472" t="str">
        <v>yes</v>
      </c>
      <c r="E4472" t="str">
        <v>(CoR 8 years prior - CoR baptisms) / CoR 8 years prior</v>
      </c>
    </row>
    <row r="4473">
      <c r="A4473">
        <v>2006</v>
      </c>
      <c r="B4473" t="str">
        <v>yoy_converts</v>
      </c>
      <c r="C4473" t="str">
        <v>YoY % ∆ Converts</v>
      </c>
      <c r="D4473" t="str">
        <v>yes</v>
      </c>
      <c r="E4473" t="str">
        <v>(Converts - prior-year converts) / prior-year converts</v>
      </c>
    </row>
    <row r="4474">
      <c r="A4474">
        <v>2006</v>
      </c>
      <c r="B4474" t="str">
        <v>membership_increase</v>
      </c>
      <c r="C4474" t="str">
        <v>Membership Increase</v>
      </c>
      <c r="D4474" t="str">
        <v>yes</v>
      </c>
      <c r="E4474" t="str">
        <v>Converts + children-of-record baptisms</v>
      </c>
    </row>
    <row r="4475">
      <c r="A4475">
        <v>2006</v>
      </c>
      <c r="B4475" t="str">
        <v>attrition</v>
      </c>
      <c r="C4475" t="str">
        <v>% ∆ Attrition</v>
      </c>
      <c r="D4475" t="str">
        <v>no</v>
      </c>
      <c r="E4475" t="str">
        <v>(Current attrition - prior-year attrition) / prior-year attrition</v>
      </c>
    </row>
    <row r="4476">
      <c r="A4476">
        <v>2006</v>
      </c>
      <c r="B4476" t="str">
        <v>member_attrition_officially_accounted_for_death_resignation_unbaptized_8yo</v>
      </c>
      <c r="C4476" t="str">
        <v>Member Attrition Officially Accounted For (Death, Resignation, Unbaptized-8yo)</v>
      </c>
      <c r="D4476" t="str">
        <v>yes</v>
      </c>
      <c r="E4476" t="str">
        <v>Membership increase - official net growth</v>
      </c>
    </row>
    <row r="4477">
      <c r="A4477">
        <v>2006</v>
      </c>
      <c r="B4477" t="str">
        <v>missionaries</v>
      </c>
      <c r="C4477" t="str">
        <v>% ∆ Missionaries</v>
      </c>
      <c r="D4477" t="str">
        <v>yes</v>
      </c>
      <c r="E4477" t="str">
        <v>(Full-time missionaries - prior-year full-time missionaries) / prior-year full-time missionaries</v>
      </c>
    </row>
    <row r="4478">
      <c r="A4478">
        <v>2006</v>
      </c>
      <c r="B4478" t="str">
        <v>of_church_on_mission</v>
      </c>
      <c r="C4478" t="str">
        <v>% of Church on Mission</v>
      </c>
      <c r="D4478" t="str">
        <v>yes</v>
      </c>
      <c r="E4478" t="str">
        <v>Full-time missionaries / official membership</v>
      </c>
    </row>
    <row r="4479">
      <c r="A4479">
        <v>2006</v>
      </c>
      <c r="B4479" t="str">
        <v>conv_missionary</v>
      </c>
      <c r="C4479" t="str">
        <v>% ∆ Conv / Missionary</v>
      </c>
      <c r="D4479" t="str">
        <v>yes</v>
      </c>
      <c r="E4479" t="str">
        <v>(Conv / Missionary - prior-year Conv / Missionary) / prior-year Conv / Missionary</v>
      </c>
    </row>
    <row r="4480">
      <c r="A4480">
        <v>2006</v>
      </c>
      <c r="B4480" t="str">
        <v>conv_missionary_ai</v>
      </c>
      <c r="C4480" t="str">
        <v>Conv / Missionary</v>
      </c>
      <c r="D4480" t="str">
        <v>yes</v>
      </c>
      <c r="E4480" t="str">
        <v>Converts / full-time missionaries</v>
      </c>
    </row>
    <row r="4481">
      <c r="A4481">
        <v>2006</v>
      </c>
      <c r="B4481" t="str">
        <v>net_membership_growth_missionary</v>
      </c>
      <c r="C4481" t="str">
        <v>Net Membership Growth / Missionary</v>
      </c>
      <c r="D4481" t="str">
        <v>yes</v>
      </c>
      <c r="E4481" t="str">
        <v>Official net growth / full-time missionaries</v>
      </c>
    </row>
    <row r="4482">
      <c r="A4482">
        <v>2006</v>
      </c>
      <c r="B4482" t="str">
        <v>gross_membership_increase_missionary</v>
      </c>
      <c r="C4482" t="str">
        <v>Gross Membership Increase / Missionary</v>
      </c>
      <c r="D4482" t="str">
        <v>yes</v>
      </c>
      <c r="E4482" t="str">
        <v>Membership increase / full-time missionaries</v>
      </c>
    </row>
    <row r="4483">
      <c r="A4483">
        <v>2006</v>
      </c>
      <c r="B4483" t="str">
        <v>all_missionaries</v>
      </c>
      <c r="C4483" t="str">
        <v>% ∆ All Missionaries</v>
      </c>
      <c r="D4483" t="str">
        <v>yes</v>
      </c>
      <c r="E4483" t="str">
        <v>(All missionaries - prior-year all missionaries) / prior-year all missionaries</v>
      </c>
    </row>
    <row r="4484">
      <c r="A4484">
        <v>2006</v>
      </c>
      <c r="B4484" t="str">
        <v>stakes</v>
      </c>
      <c r="C4484" t="str">
        <v>% ∆ Stakes</v>
      </c>
      <c r="D4484" t="str">
        <v>yes</v>
      </c>
      <c r="E4484" t="str">
        <v>(Stakes - prior-year stakes) / prior-year stakes</v>
      </c>
    </row>
    <row r="4485">
      <c r="A4485">
        <v>2006</v>
      </c>
      <c r="B4485" t="str">
        <v>districts_branches_prior_to_1980</v>
      </c>
      <c r="C4485" t="str">
        <v>% ∆ Districts (Branches prior to 1980)</v>
      </c>
      <c r="D4485" t="str">
        <v>yes</v>
      </c>
      <c r="E4485" t="str">
        <v>(Districts - prior-year districts) / prior-year districts</v>
      </c>
    </row>
    <row r="4486">
      <c r="A4486">
        <v>2006</v>
      </c>
      <c r="B4486" t="str">
        <v>members_stake_district</v>
      </c>
      <c r="C4486" t="str">
        <v>% ∆ Members / Stake &amp; District</v>
      </c>
      <c r="D4486" t="str">
        <v>yes</v>
      </c>
      <c r="E4486" t="str">
        <v>Year-over-year change in members per stake or district</v>
      </c>
    </row>
    <row r="4487">
      <c r="A4487">
        <v>2006</v>
      </c>
      <c r="B4487" t="str">
        <v>members_stake_district_bd</v>
      </c>
      <c r="C4487" t="str">
        <v>Members / Stake &amp; District</v>
      </c>
      <c r="D4487" t="str">
        <v>yes</v>
      </c>
      <c r="E4487" t="str">
        <v>Official membership / (stakes + districts)</v>
      </c>
    </row>
    <row r="4488">
      <c r="A4488">
        <v>2006</v>
      </c>
      <c r="B4488" t="str">
        <v>wards_branches</v>
      </c>
      <c r="C4488" t="str">
        <v>% ∆ Wards + Branches</v>
      </c>
      <c r="D4488" t="str">
        <v>yes</v>
      </c>
      <c r="E4488" t="str">
        <v>(Wards and branches - prior-year wards and branches) / prior-year wards and branches</v>
      </c>
    </row>
    <row r="4489">
      <c r="A4489">
        <v>2006</v>
      </c>
      <c r="B4489" t="str">
        <v>ward_branch_stake</v>
      </c>
      <c r="C4489" t="str">
        <v>Ward &amp; Branch / Stake</v>
      </c>
      <c r="D4489" t="str">
        <v>yes</v>
      </c>
      <c r="E4489" t="str">
        <v>Wards and branches / stakes</v>
      </c>
    </row>
    <row r="4490">
      <c r="A4490">
        <v>2006</v>
      </c>
      <c r="B4490" t="str">
        <v>wards_branches_stake_lost_since_1973</v>
      </c>
      <c r="C4490" t="str">
        <v>Wards + Branches / Stake lost since 1973</v>
      </c>
      <c r="D4490" t="str">
        <v>no</v>
      </c>
      <c r="E4490" t="str">
        <v>(1973 wards and branches / stakes) - (current wards and branches / stakes)</v>
      </c>
    </row>
    <row r="4491">
      <c r="A4491">
        <v>2006</v>
      </c>
      <c r="B4491" t="str">
        <v>members_ward_branch</v>
      </c>
      <c r="C4491" t="str">
        <v>Members / Ward &amp; Branch</v>
      </c>
      <c r="D4491" t="str">
        <v>yes</v>
      </c>
      <c r="E4491" t="str">
        <v>Official membership / wards and branches</v>
      </c>
    </row>
    <row r="4492">
      <c r="A4492">
        <v>2006</v>
      </c>
      <c r="B4492" t="str">
        <v>ward_branch_rolls_since_1980</v>
      </c>
      <c r="C4492" t="str">
        <v>Ward &amp; Branch Rolls ∆ since 1980</v>
      </c>
      <c r="D4492" t="str">
        <v>no</v>
      </c>
      <c r="E4492" t="str">
        <v>(Current members per ward and branch) - (1980 members per ward and branch)</v>
      </c>
    </row>
    <row r="4493">
      <c r="A4493">
        <v>2006</v>
      </c>
      <c r="B4493" t="str">
        <v>supplemental_total_senior_missionaries</v>
      </c>
      <c r="C4493" t="str">
        <v>Total Senior Missionaries</v>
      </c>
      <c r="D4493" t="str">
        <v>no</v>
      </c>
      <c r="E4493" t="str">
        <v>round(average(AH178,AH180),0)</v>
      </c>
    </row>
    <row r="4494">
      <c r="A4494">
        <v>2007</v>
      </c>
      <c r="B4494" t="str">
        <v>official_net_growth</v>
      </c>
      <c r="C4494" t="str">
        <v>Official Net Growth</v>
      </c>
      <c r="D4494" t="str">
        <v>yes</v>
      </c>
      <c r="E4494" t="str">
        <v>Official membership - prior-year official membership</v>
      </c>
    </row>
    <row r="4495">
      <c r="A4495">
        <v>2007</v>
      </c>
      <c r="B4495" t="str">
        <v>official_growth_rate</v>
      </c>
      <c r="C4495" t="str">
        <v>Official Growth Rate</v>
      </c>
      <c r="D4495" t="str">
        <v>yes</v>
      </c>
      <c r="E4495" t="str">
        <v>Official net growth / prior-year official membership</v>
      </c>
    </row>
    <row r="4496">
      <c r="A4496">
        <v>2007</v>
      </c>
      <c r="B4496" t="str">
        <v>yoy_net_growth</v>
      </c>
      <c r="C4496" t="str">
        <v>YoY % ∆ Net Growth</v>
      </c>
      <c r="D4496" t="str">
        <v>yes</v>
      </c>
      <c r="E4496" t="str">
        <v>(Official net growth - prior-year net growth) / prior-year net growth</v>
      </c>
    </row>
    <row r="4497">
      <c r="A4497">
        <v>2007</v>
      </c>
      <c r="B4497" t="str">
        <v>cor_baptisms</v>
      </c>
      <c r="C4497" t="str">
        <v>CoR Baptisms</v>
      </c>
      <c r="D4497" t="str">
        <v>yes</v>
      </c>
      <c r="E4497" t="str">
        <v>Children of record from 8 years prior * current CoR baptism rate</v>
      </c>
    </row>
    <row r="4498">
      <c r="A4498">
        <v>2007</v>
      </c>
      <c r="B4498" t="str">
        <v>yoy_cor</v>
      </c>
      <c r="C4498" t="str">
        <v>YoY % ∆ CoR</v>
      </c>
      <c r="D4498" t="str">
        <v>yes</v>
      </c>
      <c r="E4498" t="str">
        <v>(Children of record - prior-year children of record) / prior-year children of record</v>
      </c>
    </row>
    <row r="4499">
      <c r="A4499">
        <v>2007</v>
      </c>
      <c r="B4499" t="str">
        <v>cor_baptisms_as_of_net_growth</v>
      </c>
      <c r="C4499" t="str">
        <v>∆ CoR Baptisms as % of Net Growth</v>
      </c>
      <c r="D4499" t="str">
        <v>yes</v>
      </c>
      <c r="E4499" t="str">
        <v>Children-of-record baptisms / official net growth</v>
      </c>
    </row>
    <row r="4500">
      <c r="A4500">
        <v>2007</v>
      </c>
      <c r="B4500" t="str">
        <v>children_of_record_8_yrs_prior_baptized</v>
      </c>
      <c r="C4500" t="str">
        <v>% children of record, 8 yrs prior, baptized</v>
      </c>
      <c r="D4500" t="str">
        <v>yes</v>
      </c>
      <c r="E4500" t="str">
        <v>Prior-year CoR baptism rate - 0.0002</v>
      </c>
    </row>
    <row r="4501">
      <c r="A4501">
        <v>2007</v>
      </c>
      <c r="B4501" t="str">
        <v>percent_cor_from_8_years_prior_lost</v>
      </c>
      <c r="C4501" t="str">
        <v>Percent CoR from 8 years prior lost</v>
      </c>
      <c r="D4501" t="str">
        <v>yes</v>
      </c>
      <c r="E4501" t="str">
        <v>(CoR 8 years prior - CoR baptisms) / CoR 8 years prior</v>
      </c>
    </row>
    <row r="4502">
      <c r="A4502">
        <v>2007</v>
      </c>
      <c r="B4502" t="str">
        <v>yoy_converts</v>
      </c>
      <c r="C4502" t="str">
        <v>YoY % ∆ Converts</v>
      </c>
      <c r="D4502" t="str">
        <v>yes</v>
      </c>
      <c r="E4502" t="str">
        <v>(Converts - prior-year converts) / prior-year converts</v>
      </c>
    </row>
    <row r="4503">
      <c r="A4503">
        <v>2007</v>
      </c>
      <c r="B4503" t="str">
        <v>membership_increase</v>
      </c>
      <c r="C4503" t="str">
        <v>Membership Increase</v>
      </c>
      <c r="D4503" t="str">
        <v>yes</v>
      </c>
      <c r="E4503" t="str">
        <v>Converts + children-of-record baptisms</v>
      </c>
    </row>
    <row r="4504">
      <c r="A4504">
        <v>2007</v>
      </c>
      <c r="B4504" t="str">
        <v>attrition</v>
      </c>
      <c r="C4504" t="str">
        <v>% ∆ Attrition</v>
      </c>
      <c r="D4504" t="str">
        <v>no</v>
      </c>
      <c r="E4504" t="str">
        <v>(Current attrition - prior-year attrition) / prior-year attrition</v>
      </c>
    </row>
    <row r="4505">
      <c r="A4505">
        <v>2007</v>
      </c>
      <c r="B4505" t="str">
        <v>member_attrition_officially_accounted_for_death_resignation_unbaptized_8yo</v>
      </c>
      <c r="C4505" t="str">
        <v>Member Attrition Officially Accounted For (Death, Resignation, Unbaptized-8yo)</v>
      </c>
      <c r="D4505" t="str">
        <v>yes</v>
      </c>
      <c r="E4505" t="str">
        <v>Membership increase - official net growth</v>
      </c>
    </row>
    <row r="4506">
      <c r="A4506">
        <v>2007</v>
      </c>
      <c r="B4506" t="str">
        <v>missionaries</v>
      </c>
      <c r="C4506" t="str">
        <v>% ∆ Missionaries</v>
      </c>
      <c r="D4506" t="str">
        <v>yes</v>
      </c>
      <c r="E4506" t="str">
        <v>(Full-time missionaries - prior-year full-time missionaries) / prior-year full-time missionaries</v>
      </c>
    </row>
    <row r="4507">
      <c r="A4507">
        <v>2007</v>
      </c>
      <c r="B4507" t="str">
        <v>of_church_on_mission</v>
      </c>
      <c r="C4507" t="str">
        <v>% of Church on Mission</v>
      </c>
      <c r="D4507" t="str">
        <v>yes</v>
      </c>
      <c r="E4507" t="str">
        <v>Full-time missionaries / official membership</v>
      </c>
    </row>
    <row r="4508">
      <c r="A4508">
        <v>2007</v>
      </c>
      <c r="B4508" t="str">
        <v>conv_missionary</v>
      </c>
      <c r="C4508" t="str">
        <v>% ∆ Conv / Missionary</v>
      </c>
      <c r="D4508" t="str">
        <v>yes</v>
      </c>
      <c r="E4508" t="str">
        <v>(Conv / Missionary - prior-year Conv / Missionary) / prior-year Conv / Missionary</v>
      </c>
    </row>
    <row r="4509">
      <c r="A4509">
        <v>2007</v>
      </c>
      <c r="B4509" t="str">
        <v>conv_missionary_ai</v>
      </c>
      <c r="C4509" t="str">
        <v>Conv / Missionary</v>
      </c>
      <c r="D4509" t="str">
        <v>yes</v>
      </c>
      <c r="E4509" t="str">
        <v>Converts / full-time missionaries</v>
      </c>
    </row>
    <row r="4510">
      <c r="A4510">
        <v>2007</v>
      </c>
      <c r="B4510" t="str">
        <v>net_membership_growth_missionary</v>
      </c>
      <c r="C4510" t="str">
        <v>Net Membership Growth / Missionary</v>
      </c>
      <c r="D4510" t="str">
        <v>yes</v>
      </c>
      <c r="E4510" t="str">
        <v>Official net growth / full-time missionaries</v>
      </c>
    </row>
    <row r="4511">
      <c r="A4511">
        <v>2007</v>
      </c>
      <c r="B4511" t="str">
        <v>gross_membership_increase_missionary</v>
      </c>
      <c r="C4511" t="str">
        <v>Gross Membership Increase / Missionary</v>
      </c>
      <c r="D4511" t="str">
        <v>yes</v>
      </c>
      <c r="E4511" t="str">
        <v>Membership increase / full-time missionaries</v>
      </c>
    </row>
    <row r="4512">
      <c r="A4512">
        <v>2007</v>
      </c>
      <c r="B4512" t="str">
        <v>all_missionaries</v>
      </c>
      <c r="C4512" t="str">
        <v>% ∆ All Missionaries</v>
      </c>
      <c r="D4512" t="str">
        <v>yes</v>
      </c>
      <c r="E4512" t="str">
        <v>(All missionaries - prior-year all missionaries) / prior-year all missionaries</v>
      </c>
    </row>
    <row r="4513">
      <c r="A4513">
        <v>2007</v>
      </c>
      <c r="B4513" t="str">
        <v>stakes</v>
      </c>
      <c r="C4513" t="str">
        <v>% ∆ Stakes</v>
      </c>
      <c r="D4513" t="str">
        <v>yes</v>
      </c>
      <c r="E4513" t="str">
        <v>(Stakes - prior-year stakes) / prior-year stakes</v>
      </c>
    </row>
    <row r="4514">
      <c r="A4514">
        <v>2007</v>
      </c>
      <c r="B4514" t="str">
        <v>districts_branches_prior_to_1980</v>
      </c>
      <c r="C4514" t="str">
        <v>% ∆ Districts (Branches prior to 1980)</v>
      </c>
      <c r="D4514" t="str">
        <v>yes</v>
      </c>
      <c r="E4514" t="str">
        <v>(Districts - prior-year districts) / prior-year districts</v>
      </c>
    </row>
    <row r="4515">
      <c r="A4515">
        <v>2007</v>
      </c>
      <c r="B4515" t="str">
        <v>members_stake_district</v>
      </c>
      <c r="C4515" t="str">
        <v>% ∆ Members / Stake &amp; District</v>
      </c>
      <c r="D4515" t="str">
        <v>yes</v>
      </c>
      <c r="E4515" t="str">
        <v>Year-over-year change in members per stake or district</v>
      </c>
    </row>
    <row r="4516">
      <c r="A4516">
        <v>2007</v>
      </c>
      <c r="B4516" t="str">
        <v>members_stake_district_bd</v>
      </c>
      <c r="C4516" t="str">
        <v>Members / Stake &amp; District</v>
      </c>
      <c r="D4516" t="str">
        <v>yes</v>
      </c>
      <c r="E4516" t="str">
        <v>Official membership / (stakes + districts)</v>
      </c>
    </row>
    <row r="4517">
      <c r="A4517">
        <v>2007</v>
      </c>
      <c r="B4517" t="str">
        <v>wards_branches</v>
      </c>
      <c r="C4517" t="str">
        <v>% ∆ Wards + Branches</v>
      </c>
      <c r="D4517" t="str">
        <v>yes</v>
      </c>
      <c r="E4517" t="str">
        <v>(Wards and branches - prior-year wards and branches) / prior-year wards and branches</v>
      </c>
    </row>
    <row r="4518">
      <c r="A4518">
        <v>2007</v>
      </c>
      <c r="B4518" t="str">
        <v>ward_branch_stake</v>
      </c>
      <c r="C4518" t="str">
        <v>Ward &amp; Branch / Stake</v>
      </c>
      <c r="D4518" t="str">
        <v>yes</v>
      </c>
      <c r="E4518" t="str">
        <v>Wards and branches / stakes</v>
      </c>
    </row>
    <row r="4519">
      <c r="A4519">
        <v>2007</v>
      </c>
      <c r="B4519" t="str">
        <v>wards_branches_stake_lost_since_1973</v>
      </c>
      <c r="C4519" t="str">
        <v>Wards + Branches / Stake lost since 1973</v>
      </c>
      <c r="D4519" t="str">
        <v>no</v>
      </c>
      <c r="E4519" t="str">
        <v>(1973 wards and branches / stakes) - (current wards and branches / stakes)</v>
      </c>
    </row>
    <row r="4520">
      <c r="A4520">
        <v>2007</v>
      </c>
      <c r="B4520" t="str">
        <v>members_ward_branch</v>
      </c>
      <c r="C4520" t="str">
        <v>Members / Ward &amp; Branch</v>
      </c>
      <c r="D4520" t="str">
        <v>yes</v>
      </c>
      <c r="E4520" t="str">
        <v>Official membership / wards and branches</v>
      </c>
    </row>
    <row r="4521">
      <c r="A4521">
        <v>2007</v>
      </c>
      <c r="B4521" t="str">
        <v>ward_branch_rolls_since_1980</v>
      </c>
      <c r="C4521" t="str">
        <v>Ward &amp; Branch Rolls ∆ since 1980</v>
      </c>
      <c r="D4521" t="str">
        <v>no</v>
      </c>
      <c r="E4521" t="str">
        <v>(Current members per ward and branch) - (1980 members per ward and branch)</v>
      </c>
    </row>
    <row r="4522">
      <c r="A4522">
        <v>2007</v>
      </c>
      <c r="B4522" t="str">
        <v>supplemental_new_male_missionaries</v>
      </c>
      <c r="C4522" t="str">
        <v>New Male Missionaries</v>
      </c>
      <c r="D4522" t="str">
        <v>no</v>
      </c>
      <c r="E4522" t="str">
        <v>1.095*AI180-AF179</v>
      </c>
    </row>
    <row r="4523">
      <c r="A4523">
        <v>2007</v>
      </c>
      <c r="B4523" t="str">
        <v>supplemental_total_senior_missionaries</v>
      </c>
      <c r="C4523" t="str">
        <v>Total Senior Missionaries</v>
      </c>
      <c r="D4523" t="str">
        <v>no</v>
      </c>
      <c r="E4523" t="str">
        <v>round(AB180*0.07,0)</v>
      </c>
    </row>
    <row r="4524">
      <c r="A4524">
        <v>2007</v>
      </c>
      <c r="B4524" t="str">
        <v>supplemental_total_male_missionaries</v>
      </c>
      <c r="C4524" t="str">
        <v>Total Male Missionaries</v>
      </c>
      <c r="D4524" t="str">
        <v>no</v>
      </c>
      <c r="E4524" t="str">
        <v>round(AB180*0.8,0)</v>
      </c>
    </row>
    <row r="4525">
      <c r="A4525">
        <v>2007</v>
      </c>
      <c r="B4525" t="str">
        <v>supplemental_total_female_missionaries</v>
      </c>
      <c r="C4525" t="str">
        <v>Total Female Missionaries</v>
      </c>
      <c r="D4525" t="str">
        <v>no</v>
      </c>
      <c r="E4525" t="str">
        <v>round(AB180*0.13,0)</v>
      </c>
    </row>
    <row r="4526">
      <c r="A4526">
        <v>2008</v>
      </c>
      <c r="B4526" t="str">
        <v>official_net_growth</v>
      </c>
      <c r="C4526" t="str">
        <v>Official Net Growth</v>
      </c>
      <c r="D4526" t="str">
        <v>yes</v>
      </c>
      <c r="E4526" t="str">
        <v>Official membership - prior-year official membership</v>
      </c>
    </row>
    <row r="4527">
      <c r="A4527">
        <v>2008</v>
      </c>
      <c r="B4527" t="str">
        <v>official_growth_rate</v>
      </c>
      <c r="C4527" t="str">
        <v>Official Growth Rate</v>
      </c>
      <c r="D4527" t="str">
        <v>yes</v>
      </c>
      <c r="E4527" t="str">
        <v>Official net growth / prior-year official membership</v>
      </c>
    </row>
    <row r="4528">
      <c r="A4528">
        <v>2008</v>
      </c>
      <c r="B4528" t="str">
        <v>yoy_net_growth</v>
      </c>
      <c r="C4528" t="str">
        <v>YoY % ∆ Net Growth</v>
      </c>
      <c r="D4528" t="str">
        <v>yes</v>
      </c>
      <c r="E4528" t="str">
        <v>(Official net growth - prior-year net growth) / prior-year net growth</v>
      </c>
    </row>
    <row r="4529">
      <c r="A4529">
        <v>2008</v>
      </c>
      <c r="B4529" t="str">
        <v>of_cor_increase_baptized_8_years_later</v>
      </c>
      <c r="C4529" t="str">
        <v>% of CoR increase baptized 8 years later</v>
      </c>
      <c r="D4529" t="str">
        <v>no</v>
      </c>
      <c r="E4529" t="str">
        <v>R45/P53</v>
      </c>
    </row>
    <row r="4530">
      <c r="A4530">
        <v>2008</v>
      </c>
      <c r="B4530" t="str">
        <v>cor_baptisms</v>
      </c>
      <c r="C4530" t="str">
        <v>CoR Baptisms</v>
      </c>
      <c r="D4530" t="str">
        <v>yes</v>
      </c>
      <c r="E4530" t="str">
        <v>Children of record from 8 years prior * current CoR baptism rate</v>
      </c>
    </row>
    <row r="4531">
      <c r="A4531">
        <v>2008</v>
      </c>
      <c r="B4531" t="str">
        <v>yoy_cor</v>
      </c>
      <c r="C4531" t="str">
        <v>YoY % ∆ CoR</v>
      </c>
      <c r="D4531" t="str">
        <v>yes</v>
      </c>
      <c r="E4531" t="str">
        <v>(Children of record - prior-year children of record) / prior-year children of record</v>
      </c>
    </row>
    <row r="4532">
      <c r="A4532">
        <v>2008</v>
      </c>
      <c r="B4532" t="str">
        <v>cor_baptisms_as_of_net_growth</v>
      </c>
      <c r="C4532" t="str">
        <v>∆ CoR Baptisms as % of Net Growth</v>
      </c>
      <c r="D4532" t="str">
        <v>yes</v>
      </c>
      <c r="E4532" t="str">
        <v>Children-of-record baptisms / official net growth</v>
      </c>
    </row>
    <row r="4533">
      <c r="A4533">
        <v>2008</v>
      </c>
      <c r="B4533" t="str">
        <v>children_of_record_8_yrs_prior_baptized</v>
      </c>
      <c r="C4533" t="str">
        <v>% children of record, 8 yrs prior, baptized</v>
      </c>
      <c r="D4533" t="str">
        <v>yes</v>
      </c>
      <c r="E4533" t="str">
        <v>Prior-year CoR baptism rate - 0.0002</v>
      </c>
    </row>
    <row r="4534">
      <c r="A4534">
        <v>2008</v>
      </c>
      <c r="B4534" t="str">
        <v>percent_cor_from_8_years_prior_lost</v>
      </c>
      <c r="C4534" t="str">
        <v>Percent CoR from 8 years prior lost</v>
      </c>
      <c r="D4534" t="str">
        <v>yes</v>
      </c>
      <c r="E4534" t="str">
        <v>(CoR 8 years prior - CoR baptisms) / CoR 8 years prior</v>
      </c>
    </row>
    <row r="4535">
      <c r="A4535">
        <v>2008</v>
      </c>
      <c r="B4535" t="str">
        <v>yoy_converts</v>
      </c>
      <c r="C4535" t="str">
        <v>YoY % ∆ Converts</v>
      </c>
      <c r="D4535" t="str">
        <v>yes</v>
      </c>
      <c r="E4535" t="str">
        <v>(Converts - prior-year converts) / prior-year converts</v>
      </c>
    </row>
    <row r="4536">
      <c r="A4536">
        <v>2008</v>
      </c>
      <c r="B4536" t="str">
        <v>membership_increase</v>
      </c>
      <c r="C4536" t="str">
        <v>Membership Increase</v>
      </c>
      <c r="D4536" t="str">
        <v>yes</v>
      </c>
      <c r="E4536" t="str">
        <v>Converts + children-of-record baptisms</v>
      </c>
    </row>
    <row r="4537">
      <c r="A4537">
        <v>2008</v>
      </c>
      <c r="B4537" t="str">
        <v>attrition</v>
      </c>
      <c r="C4537" t="str">
        <v>% ∆ Attrition</v>
      </c>
      <c r="D4537" t="str">
        <v>no</v>
      </c>
      <c r="E4537" t="str">
        <v>(Current attrition - prior-year attrition) / prior-year attrition</v>
      </c>
    </row>
    <row r="4538">
      <c r="A4538">
        <v>2008</v>
      </c>
      <c r="B4538" t="str">
        <v>member_attrition_officially_accounted_for_death_resignation_unbaptized_8yo</v>
      </c>
      <c r="C4538" t="str">
        <v>Member Attrition Officially Accounted For (Death, Resignation, Unbaptized-8yo)</v>
      </c>
      <c r="D4538" t="str">
        <v>yes</v>
      </c>
      <c r="E4538" t="str">
        <v>Membership increase - official net growth</v>
      </c>
    </row>
    <row r="4539">
      <c r="A4539">
        <v>2008</v>
      </c>
      <c r="B4539" t="str">
        <v>missionaries</v>
      </c>
      <c r="C4539" t="str">
        <v>% ∆ Missionaries</v>
      </c>
      <c r="D4539" t="str">
        <v>yes</v>
      </c>
      <c r="E4539" t="str">
        <v>(Full-time missionaries - prior-year full-time missionaries) / prior-year full-time missionaries</v>
      </c>
    </row>
    <row r="4540">
      <c r="A4540">
        <v>2008</v>
      </c>
      <c r="B4540" t="str">
        <v>of_church_on_mission</v>
      </c>
      <c r="C4540" t="str">
        <v>% of Church on Mission</v>
      </c>
      <c r="D4540" t="str">
        <v>yes</v>
      </c>
      <c r="E4540" t="str">
        <v>Full-time missionaries / official membership</v>
      </c>
    </row>
    <row r="4541">
      <c r="A4541">
        <v>2008</v>
      </c>
      <c r="B4541" t="str">
        <v>conv_missionary</v>
      </c>
      <c r="C4541" t="str">
        <v>% ∆ Conv / Missionary</v>
      </c>
      <c r="D4541" t="str">
        <v>yes</v>
      </c>
      <c r="E4541" t="str">
        <v>(Conv / Missionary - prior-year Conv / Missionary) / prior-year Conv / Missionary</v>
      </c>
    </row>
    <row r="4542">
      <c r="A4542">
        <v>2008</v>
      </c>
      <c r="B4542" t="str">
        <v>conv_missionary_ai</v>
      </c>
      <c r="C4542" t="str">
        <v>Conv / Missionary</v>
      </c>
      <c r="D4542" t="str">
        <v>yes</v>
      </c>
      <c r="E4542" t="str">
        <v>Converts / full-time missionaries</v>
      </c>
    </row>
    <row r="4543">
      <c r="A4543">
        <v>2008</v>
      </c>
      <c r="B4543" t="str">
        <v>net_membership_growth_missionary</v>
      </c>
      <c r="C4543" t="str">
        <v>Net Membership Growth / Missionary</v>
      </c>
      <c r="D4543" t="str">
        <v>yes</v>
      </c>
      <c r="E4543" t="str">
        <v>Official net growth / full-time missionaries</v>
      </c>
    </row>
    <row r="4544">
      <c r="A4544">
        <v>2008</v>
      </c>
      <c r="B4544" t="str">
        <v>gross_membership_increase_missionary</v>
      </c>
      <c r="C4544" t="str">
        <v>Gross Membership Increase / Missionary</v>
      </c>
      <c r="D4544" t="str">
        <v>yes</v>
      </c>
      <c r="E4544" t="str">
        <v>Membership increase / full-time missionaries</v>
      </c>
    </row>
    <row r="4545">
      <c r="A4545">
        <v>2008</v>
      </c>
      <c r="B4545" t="str">
        <v>all_missionaries</v>
      </c>
      <c r="C4545" t="str">
        <v>% ∆ All Missionaries</v>
      </c>
      <c r="D4545" t="str">
        <v>yes</v>
      </c>
      <c r="E4545" t="str">
        <v>(All missionaries - prior-year all missionaries) / prior-year all missionaries</v>
      </c>
    </row>
    <row r="4546">
      <c r="A4546">
        <v>2008</v>
      </c>
      <c r="B4546" t="str">
        <v>stakes</v>
      </c>
      <c r="C4546" t="str">
        <v>% ∆ Stakes</v>
      </c>
      <c r="D4546" t="str">
        <v>yes</v>
      </c>
      <c r="E4546" t="str">
        <v>(Stakes - prior-year stakes) / prior-year stakes</v>
      </c>
    </row>
    <row r="4547">
      <c r="A4547">
        <v>2008</v>
      </c>
      <c r="B4547" t="str">
        <v>districts_branches_prior_to_1980</v>
      </c>
      <c r="C4547" t="str">
        <v>% ∆ Districts (Branches prior to 1980)</v>
      </c>
      <c r="D4547" t="str">
        <v>yes</v>
      </c>
      <c r="E4547" t="str">
        <v>(Districts - prior-year districts) / prior-year districts</v>
      </c>
    </row>
    <row r="4548">
      <c r="A4548">
        <v>2008</v>
      </c>
      <c r="B4548" t="str">
        <v>members_stake_district</v>
      </c>
      <c r="C4548" t="str">
        <v>% ∆ Members / Stake &amp; District</v>
      </c>
      <c r="D4548" t="str">
        <v>yes</v>
      </c>
      <c r="E4548" t="str">
        <v>Year-over-year change in members per stake or district</v>
      </c>
    </row>
    <row r="4549">
      <c r="A4549">
        <v>2008</v>
      </c>
      <c r="B4549" t="str">
        <v>members_stake_district_bd</v>
      </c>
      <c r="C4549" t="str">
        <v>Members / Stake &amp; District</v>
      </c>
      <c r="D4549" t="str">
        <v>yes</v>
      </c>
      <c r="E4549" t="str">
        <v>Official membership / (stakes + districts)</v>
      </c>
    </row>
    <row r="4550">
      <c r="A4550">
        <v>2008</v>
      </c>
      <c r="B4550" t="str">
        <v>wards_branches</v>
      </c>
      <c r="C4550" t="str">
        <v>% ∆ Wards + Branches</v>
      </c>
      <c r="D4550" t="str">
        <v>yes</v>
      </c>
      <c r="E4550" t="str">
        <v>(Wards and branches - prior-year wards and branches) / prior-year wards and branches</v>
      </c>
    </row>
    <row r="4551">
      <c r="A4551">
        <v>2008</v>
      </c>
      <c r="B4551" t="str">
        <v>ward_branch_stake</v>
      </c>
      <c r="C4551" t="str">
        <v>Ward &amp; Branch / Stake</v>
      </c>
      <c r="D4551" t="str">
        <v>yes</v>
      </c>
      <c r="E4551" t="str">
        <v>Wards and branches / stakes</v>
      </c>
    </row>
    <row r="4552">
      <c r="A4552">
        <v>2008</v>
      </c>
      <c r="B4552" t="str">
        <v>wards_branches_stake_lost_since_1973</v>
      </c>
      <c r="C4552" t="str">
        <v>Wards + Branches / Stake lost since 1973</v>
      </c>
      <c r="D4552" t="str">
        <v>no</v>
      </c>
      <c r="E4552" t="str">
        <v>(1973 wards and branches / stakes) - (current wards and branches / stakes)</v>
      </c>
    </row>
    <row r="4553">
      <c r="A4553">
        <v>2008</v>
      </c>
      <c r="B4553" t="str">
        <v>members_ward_branch</v>
      </c>
      <c r="C4553" t="str">
        <v>Members / Ward &amp; Branch</v>
      </c>
      <c r="D4553" t="str">
        <v>yes</v>
      </c>
      <c r="E4553" t="str">
        <v>Official membership / wards and branches</v>
      </c>
    </row>
    <row r="4554">
      <c r="A4554">
        <v>2008</v>
      </c>
      <c r="B4554" t="str">
        <v>ward_branch_rolls_since_1980</v>
      </c>
      <c r="C4554" t="str">
        <v>Ward &amp; Branch Rolls ∆ since 1980</v>
      </c>
      <c r="D4554" t="str">
        <v>no</v>
      </c>
      <c r="E4554" t="str">
        <v>(Current members per ward and branch) - (1980 members per ward and branch)</v>
      </c>
    </row>
    <row r="4555">
      <c r="A4555">
        <v>2008</v>
      </c>
      <c r="B4555" t="str">
        <v>supplemental_new_male_missionaries</v>
      </c>
      <c r="C4555" t="str">
        <v>New Male Missionaries</v>
      </c>
      <c r="D4555" t="str">
        <v>no</v>
      </c>
      <c r="E4555" t="str">
        <v>round((AC181-AE181)*0.805,0)</v>
      </c>
    </row>
    <row r="4556">
      <c r="A4556">
        <v>2008</v>
      </c>
      <c r="B4556" t="str">
        <v>supplemental_total_senior_missionaries</v>
      </c>
      <c r="C4556" t="str">
        <v>Total Senior Missionaries</v>
      </c>
      <c r="D4556" t="str">
        <v>no</v>
      </c>
      <c r="E4556" t="str">
        <v>round(AH180+((AH183-AH180)/3),0)</v>
      </c>
    </row>
    <row r="4557">
      <c r="A4557">
        <v>2008</v>
      </c>
      <c r="B4557" t="str">
        <v>supplemental_total_male_missionaries</v>
      </c>
      <c r="C4557" t="str">
        <v>Total Male Missionaries</v>
      </c>
      <c r="D4557" t="str">
        <v>no</v>
      </c>
      <c r="E4557" t="str">
        <v>round((AF181+AF180)*(AB181-AH181)/(AF181+AF180+AG181+(AG180/2)),0)</v>
      </c>
    </row>
    <row r="4558">
      <c r="A4558">
        <v>2008</v>
      </c>
      <c r="B4558" t="str">
        <v>supplemental_total_female_missionaries</v>
      </c>
      <c r="C4558" t="str">
        <v>Total Female Missionaries</v>
      </c>
      <c r="D4558" t="str">
        <v>no</v>
      </c>
      <c r="E4558" t="str">
        <v>AB181-AH181-AI181</v>
      </c>
    </row>
    <row r="4559">
      <c r="A4559">
        <v>2009</v>
      </c>
      <c r="B4559" t="str">
        <v>year</v>
      </c>
      <c r="C4559" t="str">
        <v>Year</v>
      </c>
      <c r="D4559" t="str">
        <v>yes</v>
      </c>
      <c r="E4559" t="str">
        <v>C51-1</v>
      </c>
    </row>
    <row r="4560">
      <c r="A4560">
        <v>2009</v>
      </c>
      <c r="B4560" t="str">
        <v>official_net_growth</v>
      </c>
      <c r="C4560" t="str">
        <v>Official Net Growth</v>
      </c>
      <c r="D4560" t="str">
        <v>yes</v>
      </c>
      <c r="E4560" t="str">
        <v>Official membership - prior-year official membership</v>
      </c>
    </row>
    <row r="4561">
      <c r="A4561">
        <v>2009</v>
      </c>
      <c r="B4561" t="str">
        <v>official_growth_rate</v>
      </c>
      <c r="C4561" t="str">
        <v>Official Growth Rate</v>
      </c>
      <c r="D4561" t="str">
        <v>yes</v>
      </c>
      <c r="E4561" t="str">
        <v>Official net growth / prior-year official membership</v>
      </c>
    </row>
    <row r="4562">
      <c r="A4562">
        <v>2009</v>
      </c>
      <c r="B4562" t="str">
        <v>yoy_net_growth</v>
      </c>
      <c r="C4562" t="str">
        <v>YoY % ∆ Net Growth</v>
      </c>
      <c r="D4562" t="str">
        <v>yes</v>
      </c>
      <c r="E4562" t="str">
        <v>(Official net growth - prior-year net growth) / prior-year net growth</v>
      </c>
    </row>
    <row r="4563">
      <c r="A4563">
        <v>2009</v>
      </c>
      <c r="B4563" t="str">
        <v>cor_baptisms</v>
      </c>
      <c r="C4563" t="str">
        <v>CoR Baptisms</v>
      </c>
      <c r="D4563" t="str">
        <v>yes</v>
      </c>
      <c r="E4563" t="str">
        <v>Children of record from 8 years prior * current CoR baptism rate</v>
      </c>
    </row>
    <row r="4564">
      <c r="A4564">
        <v>2009</v>
      </c>
      <c r="B4564" t="str">
        <v>yoy_cor</v>
      </c>
      <c r="C4564" t="str">
        <v>YoY % ∆ CoR</v>
      </c>
      <c r="D4564" t="str">
        <v>yes</v>
      </c>
      <c r="E4564" t="str">
        <v>(Children of record - prior-year children of record) / prior-year children of record</v>
      </c>
    </row>
    <row r="4565">
      <c r="A4565">
        <v>2009</v>
      </c>
      <c r="B4565" t="str">
        <v>cor_baptisms_as_of_net_growth</v>
      </c>
      <c r="C4565" t="str">
        <v>∆ CoR Baptisms as % of Net Growth</v>
      </c>
      <c r="D4565" t="str">
        <v>yes</v>
      </c>
      <c r="E4565" t="str">
        <v>Children-of-record baptisms / official net growth</v>
      </c>
    </row>
    <row r="4566">
      <c r="A4566">
        <v>2009</v>
      </c>
      <c r="B4566" t="str">
        <v>children_of_record_8_yrs_prior_baptized</v>
      </c>
      <c r="C4566" t="str">
        <v>% children of record, 8 yrs prior, baptized</v>
      </c>
      <c r="D4566" t="str">
        <v>yes</v>
      </c>
      <c r="E4566" t="str">
        <v>Prior-year CoR baptism rate - 0.0002</v>
      </c>
    </row>
    <row r="4567">
      <c r="A4567">
        <v>2009</v>
      </c>
      <c r="B4567" t="str">
        <v>percent_cor_from_8_years_prior_lost</v>
      </c>
      <c r="C4567" t="str">
        <v>Percent CoR from 8 years prior lost</v>
      </c>
      <c r="D4567" t="str">
        <v>yes</v>
      </c>
      <c r="E4567" t="str">
        <v>(CoR 8 years prior - CoR baptisms) / CoR 8 years prior</v>
      </c>
    </row>
    <row r="4568">
      <c r="A4568">
        <v>2009</v>
      </c>
      <c r="B4568" t="str">
        <v>yoy_converts</v>
      </c>
      <c r="C4568" t="str">
        <v>YoY % ∆ Converts</v>
      </c>
      <c r="D4568" t="str">
        <v>yes</v>
      </c>
      <c r="E4568" t="str">
        <v>(Converts - prior-year converts) / prior-year converts</v>
      </c>
    </row>
    <row r="4569">
      <c r="A4569">
        <v>2009</v>
      </c>
      <c r="B4569" t="str">
        <v>membership_increase</v>
      </c>
      <c r="C4569" t="str">
        <v>Membership Increase</v>
      </c>
      <c r="D4569" t="str">
        <v>yes</v>
      </c>
      <c r="E4569" t="str">
        <v>Converts + children-of-record baptisms</v>
      </c>
    </row>
    <row r="4570">
      <c r="A4570">
        <v>2009</v>
      </c>
      <c r="B4570" t="str">
        <v>attrition</v>
      </c>
      <c r="C4570" t="str">
        <v>% ∆ Attrition</v>
      </c>
      <c r="D4570" t="str">
        <v>no</v>
      </c>
      <c r="E4570" t="str">
        <v>(Current attrition - prior-year attrition) / prior-year attrition</v>
      </c>
    </row>
    <row r="4571">
      <c r="A4571">
        <v>2009</v>
      </c>
      <c r="B4571" t="str">
        <v>member_attrition_officially_accounted_for_death_resignation_unbaptized_8yo</v>
      </c>
      <c r="C4571" t="str">
        <v>Member Attrition Officially Accounted For (Death, Resignation, Unbaptized-8yo)</v>
      </c>
      <c r="D4571" t="str">
        <v>yes</v>
      </c>
      <c r="E4571" t="str">
        <v>Membership increase - official net growth</v>
      </c>
    </row>
    <row r="4572">
      <c r="A4572">
        <v>2009</v>
      </c>
      <c r="B4572" t="str">
        <v>missionaries</v>
      </c>
      <c r="C4572" t="str">
        <v>% ∆ Missionaries</v>
      </c>
      <c r="D4572" t="str">
        <v>yes</v>
      </c>
      <c r="E4572" t="str">
        <v>(Full-time missionaries - prior-year full-time missionaries) / prior-year full-time missionaries</v>
      </c>
    </row>
    <row r="4573">
      <c r="A4573">
        <v>2009</v>
      </c>
      <c r="B4573" t="str">
        <v>of_church_on_mission</v>
      </c>
      <c r="C4573" t="str">
        <v>% of Church on Mission</v>
      </c>
      <c r="D4573" t="str">
        <v>yes</v>
      </c>
      <c r="E4573" t="str">
        <v>Full-time missionaries / official membership</v>
      </c>
    </row>
    <row r="4574">
      <c r="A4574">
        <v>2009</v>
      </c>
      <c r="B4574" t="str">
        <v>conv_missionary</v>
      </c>
      <c r="C4574" t="str">
        <v>% ∆ Conv / Missionary</v>
      </c>
      <c r="D4574" t="str">
        <v>yes</v>
      </c>
      <c r="E4574" t="str">
        <v>(Conv / Missionary - prior-year Conv / Missionary) / prior-year Conv / Missionary</v>
      </c>
    </row>
    <row r="4575">
      <c r="A4575">
        <v>2009</v>
      </c>
      <c r="B4575" t="str">
        <v>conv_missionary_ai</v>
      </c>
      <c r="C4575" t="str">
        <v>Conv / Missionary</v>
      </c>
      <c r="D4575" t="str">
        <v>yes</v>
      </c>
      <c r="E4575" t="str">
        <v>Converts / full-time missionaries</v>
      </c>
    </row>
    <row r="4576">
      <c r="A4576">
        <v>2009</v>
      </c>
      <c r="B4576" t="str">
        <v>net_membership_growth_missionary</v>
      </c>
      <c r="C4576" t="str">
        <v>Net Membership Growth / Missionary</v>
      </c>
      <c r="D4576" t="str">
        <v>yes</v>
      </c>
      <c r="E4576" t="str">
        <v>Official net growth / full-time missionaries</v>
      </c>
    </row>
    <row r="4577">
      <c r="A4577">
        <v>2009</v>
      </c>
      <c r="B4577" t="str">
        <v>gross_membership_increase_missionary</v>
      </c>
      <c r="C4577" t="str">
        <v>Gross Membership Increase / Missionary</v>
      </c>
      <c r="D4577" t="str">
        <v>yes</v>
      </c>
      <c r="E4577" t="str">
        <v>Membership increase / full-time missionaries</v>
      </c>
    </row>
    <row r="4578">
      <c r="A4578">
        <v>2009</v>
      </c>
      <c r="B4578" t="str">
        <v>all_missionaries</v>
      </c>
      <c r="C4578" t="str">
        <v>% ∆ All Missionaries</v>
      </c>
      <c r="D4578" t="str">
        <v>yes</v>
      </c>
      <c r="E4578" t="str">
        <v>(All missionaries - prior-year all missionaries) / prior-year all missionaries</v>
      </c>
    </row>
    <row r="4579">
      <c r="A4579">
        <v>2009</v>
      </c>
      <c r="B4579" t="str">
        <v>total_missionaries</v>
      </c>
      <c r="C4579" t="str">
        <v>Total Missionaries</v>
      </c>
      <c r="D4579" t="str">
        <v>yes</v>
      </c>
      <c r="E4579" t="str">
        <v>AE52</v>
      </c>
    </row>
    <row r="4580">
      <c r="A4580">
        <v>2009</v>
      </c>
      <c r="B4580" t="str">
        <v>stakes</v>
      </c>
      <c r="C4580" t="str">
        <v>% ∆ Stakes</v>
      </c>
      <c r="D4580" t="str">
        <v>yes</v>
      </c>
      <c r="E4580" t="str">
        <v>(Stakes - prior-year stakes) / prior-year stakes</v>
      </c>
    </row>
    <row r="4581">
      <c r="A4581">
        <v>2009</v>
      </c>
      <c r="B4581" t="str">
        <v>districts_branches_prior_to_1980</v>
      </c>
      <c r="C4581" t="str">
        <v>% ∆ Districts (Branches prior to 1980)</v>
      </c>
      <c r="D4581" t="str">
        <v>yes</v>
      </c>
      <c r="E4581" t="str">
        <v>(Districts - prior-year districts) / prior-year districts</v>
      </c>
    </row>
    <row r="4582">
      <c r="A4582">
        <v>2009</v>
      </c>
      <c r="B4582" t="str">
        <v>members_stake_district</v>
      </c>
      <c r="C4582" t="str">
        <v>% ∆ Members / Stake &amp; District</v>
      </c>
      <c r="D4582" t="str">
        <v>yes</v>
      </c>
      <c r="E4582" t="str">
        <v>Year-over-year change in members per stake or district</v>
      </c>
    </row>
    <row r="4583">
      <c r="A4583">
        <v>2009</v>
      </c>
      <c r="B4583" t="str">
        <v>members_stake_district_bd</v>
      </c>
      <c r="C4583" t="str">
        <v>Members / Stake &amp; District</v>
      </c>
      <c r="D4583" t="str">
        <v>yes</v>
      </c>
      <c r="E4583" t="str">
        <v>Official membership / (stakes + districts)</v>
      </c>
    </row>
    <row r="4584">
      <c r="A4584">
        <v>2009</v>
      </c>
      <c r="B4584" t="str">
        <v>wards_branches</v>
      </c>
      <c r="C4584" t="str">
        <v>% ∆ Wards + Branches</v>
      </c>
      <c r="D4584" t="str">
        <v>yes</v>
      </c>
      <c r="E4584" t="str">
        <v>(Wards and branches - prior-year wards and branches) / prior-year wards and branches</v>
      </c>
    </row>
    <row r="4585">
      <c r="A4585">
        <v>2009</v>
      </c>
      <c r="B4585" t="str">
        <v>ward_branch_stake</v>
      </c>
      <c r="C4585" t="str">
        <v>Ward &amp; Branch / Stake</v>
      </c>
      <c r="D4585" t="str">
        <v>yes</v>
      </c>
      <c r="E4585" t="str">
        <v>Wards and branches / stakes</v>
      </c>
    </row>
    <row r="4586">
      <c r="A4586">
        <v>2009</v>
      </c>
      <c r="B4586" t="str">
        <v>wards_branches_stake_lost_since_1973</v>
      </c>
      <c r="C4586" t="str">
        <v>Wards + Branches / Stake lost since 1973</v>
      </c>
      <c r="D4586" t="str">
        <v>no</v>
      </c>
      <c r="E4586" t="str">
        <v>(1973 wards and branches / stakes) - (current wards and branches / stakes)</v>
      </c>
    </row>
    <row r="4587">
      <c r="A4587">
        <v>2009</v>
      </c>
      <c r="B4587" t="str">
        <v>members_ward_branch</v>
      </c>
      <c r="C4587" t="str">
        <v>Members / Ward &amp; Branch</v>
      </c>
      <c r="D4587" t="str">
        <v>yes</v>
      </c>
      <c r="E4587" t="str">
        <v>Official membership / wards and branches</v>
      </c>
    </row>
    <row r="4588">
      <c r="A4588">
        <v>2009</v>
      </c>
      <c r="B4588" t="str">
        <v>ward_branch_rolls_since_1980</v>
      </c>
      <c r="C4588" t="str">
        <v>Ward &amp; Branch Rolls ∆ since 1980</v>
      </c>
      <c r="D4588" t="str">
        <v>no</v>
      </c>
      <c r="E4588" t="str">
        <v>(Current members per ward and branch) - (1980 members per ward and branch)</v>
      </c>
    </row>
    <row r="4589">
      <c r="A4589">
        <v>2009</v>
      </c>
      <c r="B4589" t="str">
        <v>supplemental_total_senior_missionaries</v>
      </c>
      <c r="C4589" t="str">
        <v>Total Senior Missionaries</v>
      </c>
      <c r="D4589" t="str">
        <v>no</v>
      </c>
      <c r="E4589" t="str">
        <v>round(AH180+((AH183-AH180)*2/3),0)</v>
      </c>
    </row>
    <row r="4590">
      <c r="A4590">
        <v>2010</v>
      </c>
      <c r="B4590" t="str">
        <v>official_net_growth</v>
      </c>
      <c r="C4590" t="str">
        <v>Official Net Growth</v>
      </c>
      <c r="D4590" t="str">
        <v>yes</v>
      </c>
      <c r="E4590" t="str">
        <v>Official membership - prior-year official membership</v>
      </c>
    </row>
    <row r="4591">
      <c r="A4591">
        <v>2010</v>
      </c>
      <c r="B4591" t="str">
        <v>official_growth_rate</v>
      </c>
      <c r="C4591" t="str">
        <v>Official Growth Rate</v>
      </c>
      <c r="D4591" t="str">
        <v>yes</v>
      </c>
      <c r="E4591" t="str">
        <v>Official net growth / prior-year official membership</v>
      </c>
    </row>
    <row r="4592">
      <c r="A4592">
        <v>2010</v>
      </c>
      <c r="B4592" t="str">
        <v>yoy_net_growth</v>
      </c>
      <c r="C4592" t="str">
        <v>YoY % ∆ Net Growth</v>
      </c>
      <c r="D4592" t="str">
        <v>yes</v>
      </c>
      <c r="E4592" t="str">
        <v>(Official net growth - prior-year net growth) / prior-year net growth</v>
      </c>
    </row>
    <row r="4593">
      <c r="A4593">
        <v>2010</v>
      </c>
      <c r="B4593" t="str">
        <v>cor_baptisms</v>
      </c>
      <c r="C4593" t="str">
        <v>CoR Baptisms</v>
      </c>
      <c r="D4593" t="str">
        <v>yes</v>
      </c>
      <c r="E4593" t="str">
        <v>Children of record from 8 years prior * current CoR baptism rate</v>
      </c>
    </row>
    <row r="4594">
      <c r="A4594">
        <v>2010</v>
      </c>
      <c r="B4594" t="str">
        <v>yoy_cor</v>
      </c>
      <c r="C4594" t="str">
        <v>YoY % ∆ CoR</v>
      </c>
      <c r="D4594" t="str">
        <v>yes</v>
      </c>
      <c r="E4594" t="str">
        <v>(Children of record - prior-year children of record) / prior-year children of record</v>
      </c>
    </row>
    <row r="4595">
      <c r="A4595">
        <v>2010</v>
      </c>
      <c r="B4595" t="str">
        <v>cor_baptisms_as_of_net_growth</v>
      </c>
      <c r="C4595" t="str">
        <v>∆ CoR Baptisms as % of Net Growth</v>
      </c>
      <c r="D4595" t="str">
        <v>yes</v>
      </c>
      <c r="E4595" t="str">
        <v>Children-of-record baptisms / official net growth</v>
      </c>
    </row>
    <row r="4596">
      <c r="A4596">
        <v>2010</v>
      </c>
      <c r="B4596" t="str">
        <v>children_of_record_8_yrs_prior_baptized</v>
      </c>
      <c r="C4596" t="str">
        <v>% children of record, 8 yrs prior, baptized</v>
      </c>
      <c r="D4596" t="str">
        <v>yes</v>
      </c>
      <c r="E4596" t="str">
        <v>Prior-year CoR baptism rate - 0.0002</v>
      </c>
    </row>
    <row r="4597">
      <c r="A4597">
        <v>2010</v>
      </c>
      <c r="B4597" t="str">
        <v>percent_cor_from_8_years_prior_lost</v>
      </c>
      <c r="C4597" t="str">
        <v>Percent CoR from 8 years prior lost</v>
      </c>
      <c r="D4597" t="str">
        <v>yes</v>
      </c>
      <c r="E4597" t="str">
        <v>(CoR 8 years prior - CoR baptisms) / CoR 8 years prior</v>
      </c>
    </row>
    <row r="4598">
      <c r="A4598">
        <v>2010</v>
      </c>
      <c r="B4598" t="str">
        <v>yoy_converts</v>
      </c>
      <c r="C4598" t="str">
        <v>YoY % ∆ Converts</v>
      </c>
      <c r="D4598" t="str">
        <v>yes</v>
      </c>
      <c r="E4598" t="str">
        <v>(Converts - prior-year converts) / prior-year converts</v>
      </c>
    </row>
    <row r="4599">
      <c r="A4599">
        <v>2010</v>
      </c>
      <c r="B4599" t="str">
        <v>membership_increase</v>
      </c>
      <c r="C4599" t="str">
        <v>Membership Increase</v>
      </c>
      <c r="D4599" t="str">
        <v>yes</v>
      </c>
      <c r="E4599" t="str">
        <v>Converts + children-of-record baptisms</v>
      </c>
    </row>
    <row r="4600">
      <c r="A4600">
        <v>2010</v>
      </c>
      <c r="B4600" t="str">
        <v>attrition</v>
      </c>
      <c r="C4600" t="str">
        <v>% ∆ Attrition</v>
      </c>
      <c r="D4600" t="str">
        <v>no</v>
      </c>
      <c r="E4600" t="str">
        <v>(Current attrition - prior-year attrition) / prior-year attrition</v>
      </c>
    </row>
    <row r="4601">
      <c r="A4601">
        <v>2010</v>
      </c>
      <c r="B4601" t="str">
        <v>member_attrition_officially_accounted_for_death_resignation_unbaptized_8yo</v>
      </c>
      <c r="C4601" t="str">
        <v>Member Attrition Officially Accounted For (Death, Resignation, Unbaptized-8yo)</v>
      </c>
      <c r="D4601" t="str">
        <v>yes</v>
      </c>
      <c r="E4601" t="str">
        <v>Membership increase - official net growth</v>
      </c>
    </row>
    <row r="4602">
      <c r="A4602">
        <v>2010</v>
      </c>
      <c r="B4602" t="str">
        <v>missionaries</v>
      </c>
      <c r="C4602" t="str">
        <v>% ∆ Missionaries</v>
      </c>
      <c r="D4602" t="str">
        <v>yes</v>
      </c>
      <c r="E4602" t="str">
        <v>(Full-time missionaries - prior-year full-time missionaries) / prior-year full-time missionaries</v>
      </c>
    </row>
    <row r="4603">
      <c r="A4603">
        <v>2010</v>
      </c>
      <c r="B4603" t="str">
        <v>of_church_on_mission</v>
      </c>
      <c r="C4603" t="str">
        <v>% of Church on Mission</v>
      </c>
      <c r="D4603" t="str">
        <v>yes</v>
      </c>
      <c r="E4603" t="str">
        <v>Full-time missionaries / official membership</v>
      </c>
    </row>
    <row r="4604">
      <c r="A4604">
        <v>2010</v>
      </c>
      <c r="B4604" t="str">
        <v>conv_missionary</v>
      </c>
      <c r="C4604" t="str">
        <v>% ∆ Conv / Missionary</v>
      </c>
      <c r="D4604" t="str">
        <v>yes</v>
      </c>
      <c r="E4604" t="str">
        <v>(Conv / Missionary - prior-year Conv / Missionary) / prior-year Conv / Missionary</v>
      </c>
    </row>
    <row r="4605">
      <c r="A4605">
        <v>2010</v>
      </c>
      <c r="B4605" t="str">
        <v>conv_missionary_ai</v>
      </c>
      <c r="C4605" t="str">
        <v>Conv / Missionary</v>
      </c>
      <c r="D4605" t="str">
        <v>yes</v>
      </c>
      <c r="E4605" t="str">
        <v>Converts / full-time missionaries</v>
      </c>
    </row>
    <row r="4606">
      <c r="A4606">
        <v>2010</v>
      </c>
      <c r="B4606" t="str">
        <v>net_membership_growth_missionary</v>
      </c>
      <c r="C4606" t="str">
        <v>Net Membership Growth / Missionary</v>
      </c>
      <c r="D4606" t="str">
        <v>yes</v>
      </c>
      <c r="E4606" t="str">
        <v>Official net growth / full-time missionaries</v>
      </c>
    </row>
    <row r="4607">
      <c r="A4607">
        <v>2010</v>
      </c>
      <c r="B4607" t="str">
        <v>gross_membership_increase_missionary</v>
      </c>
      <c r="C4607" t="str">
        <v>Gross Membership Increase / Missionary</v>
      </c>
      <c r="D4607" t="str">
        <v>yes</v>
      </c>
      <c r="E4607" t="str">
        <v>Membership increase / full-time missionaries</v>
      </c>
    </row>
    <row r="4608">
      <c r="A4608">
        <v>2010</v>
      </c>
      <c r="B4608" t="str">
        <v>all_missionaries</v>
      </c>
      <c r="C4608" t="str">
        <v>% ∆ All Missionaries</v>
      </c>
      <c r="D4608" t="str">
        <v>yes</v>
      </c>
      <c r="E4608" t="str">
        <v>(All missionaries - prior-year all missionaries) / prior-year all missionaries</v>
      </c>
    </row>
    <row r="4609">
      <c r="A4609">
        <v>2010</v>
      </c>
      <c r="B4609" t="str">
        <v>stakes</v>
      </c>
      <c r="C4609" t="str">
        <v>% ∆ Stakes</v>
      </c>
      <c r="D4609" t="str">
        <v>yes</v>
      </c>
      <c r="E4609" t="str">
        <v>(Stakes - prior-year stakes) / prior-year stakes</v>
      </c>
    </row>
    <row r="4610">
      <c r="A4610">
        <v>2010</v>
      </c>
      <c r="B4610" t="str">
        <v>districts_branches_prior_to_1980</v>
      </c>
      <c r="C4610" t="str">
        <v>% ∆ Districts (Branches prior to 1980)</v>
      </c>
      <c r="D4610" t="str">
        <v>yes</v>
      </c>
      <c r="E4610" t="str">
        <v>(Districts - prior-year districts) / prior-year districts</v>
      </c>
    </row>
    <row r="4611">
      <c r="A4611">
        <v>2010</v>
      </c>
      <c r="B4611" t="str">
        <v>members_stake_district</v>
      </c>
      <c r="C4611" t="str">
        <v>% ∆ Members / Stake &amp; District</v>
      </c>
      <c r="D4611" t="str">
        <v>yes</v>
      </c>
      <c r="E4611" t="str">
        <v>Year-over-year change in members per stake or district</v>
      </c>
    </row>
    <row r="4612">
      <c r="A4612">
        <v>2010</v>
      </c>
      <c r="B4612" t="str">
        <v>members_stake_district_bd</v>
      </c>
      <c r="C4612" t="str">
        <v>Members / Stake &amp; District</v>
      </c>
      <c r="D4612" t="str">
        <v>yes</v>
      </c>
      <c r="E4612" t="str">
        <v>Official membership / (stakes + districts)</v>
      </c>
    </row>
    <row r="4613">
      <c r="A4613">
        <v>2010</v>
      </c>
      <c r="B4613" t="str">
        <v>wards_branches</v>
      </c>
      <c r="C4613" t="str">
        <v>% ∆ Wards + Branches</v>
      </c>
      <c r="D4613" t="str">
        <v>yes</v>
      </c>
      <c r="E4613" t="str">
        <v>(Wards and branches - prior-year wards and branches) / prior-year wards and branches</v>
      </c>
    </row>
    <row r="4614">
      <c r="A4614">
        <v>2010</v>
      </c>
      <c r="B4614" t="str">
        <v>ward_branch_stake</v>
      </c>
      <c r="C4614" t="str">
        <v>Ward &amp; Branch / Stake</v>
      </c>
      <c r="D4614" t="str">
        <v>yes</v>
      </c>
      <c r="E4614" t="str">
        <v>Wards and branches / stakes</v>
      </c>
    </row>
    <row r="4615">
      <c r="A4615">
        <v>2010</v>
      </c>
      <c r="B4615" t="str">
        <v>wards_branches_stake_lost_since_1973</v>
      </c>
      <c r="C4615" t="str">
        <v>Wards + Branches / Stake lost since 1973</v>
      </c>
      <c r="D4615" t="str">
        <v>no</v>
      </c>
      <c r="E4615" t="str">
        <v>(1973 wards and branches / stakes) - (current wards and branches / stakes)</v>
      </c>
    </row>
    <row r="4616">
      <c r="A4616">
        <v>2010</v>
      </c>
      <c r="B4616" t="str">
        <v>members_ward_branch</v>
      </c>
      <c r="C4616" t="str">
        <v>Members / Ward &amp; Branch</v>
      </c>
      <c r="D4616" t="str">
        <v>yes</v>
      </c>
      <c r="E4616" t="str">
        <v>Official membership / wards and branches</v>
      </c>
    </row>
    <row r="4617">
      <c r="A4617">
        <v>2010</v>
      </c>
      <c r="B4617" t="str">
        <v>ward_branch_rolls_since_1980</v>
      </c>
      <c r="C4617" t="str">
        <v>Ward &amp; Branch Rolls ∆ since 1980</v>
      </c>
      <c r="D4617" t="str">
        <v>no</v>
      </c>
      <c r="E4617" t="str">
        <v>(Current members per ward and branch) - (1980 members per ward and branch)</v>
      </c>
    </row>
    <row r="4618">
      <c r="A4618">
        <v>2010</v>
      </c>
      <c r="B4618" t="str">
        <v>supplemental_branches_in_missions</v>
      </c>
      <c r="C4618" t="str">
        <v>Branches in Missions</v>
      </c>
      <c r="D4618" t="str">
        <v>no</v>
      </c>
      <c r="E4618" t="str">
        <v>R183-S183</v>
      </c>
    </row>
    <row r="4619">
      <c r="A4619">
        <v>2011</v>
      </c>
      <c r="B4619" t="str">
        <v>official_net_growth</v>
      </c>
      <c r="C4619" t="str">
        <v>Official Net Growth</v>
      </c>
      <c r="D4619" t="str">
        <v>yes</v>
      </c>
      <c r="E4619" t="str">
        <v>Official membership - prior-year official membership</v>
      </c>
    </row>
    <row r="4620">
      <c r="A4620">
        <v>2011</v>
      </c>
      <c r="B4620" t="str">
        <v>official_growth_rate</v>
      </c>
      <c r="C4620" t="str">
        <v>Official Growth Rate</v>
      </c>
      <c r="D4620" t="str">
        <v>yes</v>
      </c>
      <c r="E4620" t="str">
        <v>Official net growth / prior-year official membership</v>
      </c>
    </row>
    <row r="4621">
      <c r="A4621">
        <v>2011</v>
      </c>
      <c r="B4621" t="str">
        <v>yoy_net_growth</v>
      </c>
      <c r="C4621" t="str">
        <v>YoY % ∆ Net Growth</v>
      </c>
      <c r="D4621" t="str">
        <v>yes</v>
      </c>
      <c r="E4621" t="str">
        <v>(Official net growth - prior-year net growth) / prior-year net growth</v>
      </c>
    </row>
    <row r="4622">
      <c r="A4622">
        <v>2011</v>
      </c>
      <c r="B4622" t="str">
        <v>cor_baptisms</v>
      </c>
      <c r="C4622" t="str">
        <v>CoR Baptisms</v>
      </c>
      <c r="D4622" t="str">
        <v>yes</v>
      </c>
      <c r="E4622" t="str">
        <v>Children of record from 8 years prior * current CoR baptism rate</v>
      </c>
    </row>
    <row r="4623">
      <c r="A4623">
        <v>2011</v>
      </c>
      <c r="B4623" t="str">
        <v>yoy_cor</v>
      </c>
      <c r="C4623" t="str">
        <v>YoY % ∆ CoR</v>
      </c>
      <c r="D4623" t="str">
        <v>yes</v>
      </c>
      <c r="E4623" t="str">
        <v>(Children of record - prior-year children of record) / prior-year children of record</v>
      </c>
    </row>
    <row r="4624">
      <c r="A4624">
        <v>2011</v>
      </c>
      <c r="B4624" t="str">
        <v>cor_baptisms_as_of_net_growth</v>
      </c>
      <c r="C4624" t="str">
        <v>∆ CoR Baptisms as % of Net Growth</v>
      </c>
      <c r="D4624" t="str">
        <v>yes</v>
      </c>
      <c r="E4624" t="str">
        <v>Children-of-record baptisms / official net growth</v>
      </c>
    </row>
    <row r="4625">
      <c r="A4625">
        <v>2011</v>
      </c>
      <c r="B4625" t="str">
        <v>children_of_record_8_yrs_prior_baptized</v>
      </c>
      <c r="C4625" t="str">
        <v>% children of record, 8 yrs prior, baptized</v>
      </c>
      <c r="D4625" t="str">
        <v>yes</v>
      </c>
      <c r="E4625" t="str">
        <v>Prior-year CoR baptism rate - 0.0002</v>
      </c>
    </row>
    <row r="4626">
      <c r="A4626">
        <v>2011</v>
      </c>
      <c r="B4626" t="str">
        <v>percent_cor_from_8_years_prior_lost</v>
      </c>
      <c r="C4626" t="str">
        <v>Percent CoR from 8 years prior lost</v>
      </c>
      <c r="D4626" t="str">
        <v>yes</v>
      </c>
      <c r="E4626" t="str">
        <v>(CoR 8 years prior - CoR baptisms) / CoR 8 years prior</v>
      </c>
    </row>
    <row r="4627">
      <c r="A4627">
        <v>2011</v>
      </c>
      <c r="B4627" t="str">
        <v>yoy_converts</v>
      </c>
      <c r="C4627" t="str">
        <v>YoY % ∆ Converts</v>
      </c>
      <c r="D4627" t="str">
        <v>yes</v>
      </c>
      <c r="E4627" t="str">
        <v>(Converts - prior-year converts) / prior-year converts</v>
      </c>
    </row>
    <row r="4628">
      <c r="A4628">
        <v>2011</v>
      </c>
      <c r="B4628" t="str">
        <v>membership_increase</v>
      </c>
      <c r="C4628" t="str">
        <v>Membership Increase</v>
      </c>
      <c r="D4628" t="str">
        <v>yes</v>
      </c>
      <c r="E4628" t="str">
        <v>Converts + children-of-record baptisms</v>
      </c>
    </row>
    <row r="4629">
      <c r="A4629">
        <v>2011</v>
      </c>
      <c r="B4629" t="str">
        <v>attrition</v>
      </c>
      <c r="C4629" t="str">
        <v>% ∆ Attrition</v>
      </c>
      <c r="D4629" t="str">
        <v>no</v>
      </c>
      <c r="E4629" t="str">
        <v>(Current attrition - prior-year attrition) / prior-year attrition</v>
      </c>
    </row>
    <row r="4630">
      <c r="A4630">
        <v>2011</v>
      </c>
      <c r="B4630" t="str">
        <v>member_attrition_officially_accounted_for_death_resignation_unbaptized_8yo</v>
      </c>
      <c r="C4630" t="str">
        <v>Member Attrition Officially Accounted For (Death, Resignation, Unbaptized-8yo)</v>
      </c>
      <c r="D4630" t="str">
        <v>yes</v>
      </c>
      <c r="E4630" t="str">
        <v>Membership increase - official net growth</v>
      </c>
    </row>
    <row r="4631">
      <c r="A4631">
        <v>2011</v>
      </c>
      <c r="B4631" t="str">
        <v>missionaries</v>
      </c>
      <c r="C4631" t="str">
        <v>% ∆ Missionaries</v>
      </c>
      <c r="D4631" t="str">
        <v>yes</v>
      </c>
      <c r="E4631" t="str">
        <v>(Full-time missionaries - prior-year full-time missionaries) / prior-year full-time missionaries</v>
      </c>
    </row>
    <row r="4632">
      <c r="A4632">
        <v>2011</v>
      </c>
      <c r="B4632" t="str">
        <v>of_church_on_mission</v>
      </c>
      <c r="C4632" t="str">
        <v>% of Church on Mission</v>
      </c>
      <c r="D4632" t="str">
        <v>yes</v>
      </c>
      <c r="E4632" t="str">
        <v>Full-time missionaries / official membership</v>
      </c>
    </row>
    <row r="4633">
      <c r="A4633">
        <v>2011</v>
      </c>
      <c r="B4633" t="str">
        <v>conv_missionary</v>
      </c>
      <c r="C4633" t="str">
        <v>% ∆ Conv / Missionary</v>
      </c>
      <c r="D4633" t="str">
        <v>yes</v>
      </c>
      <c r="E4633" t="str">
        <v>(Conv / Missionary - prior-year Conv / Missionary) / prior-year Conv / Missionary</v>
      </c>
    </row>
    <row r="4634">
      <c r="A4634">
        <v>2011</v>
      </c>
      <c r="B4634" t="str">
        <v>conv_missionary_ai</v>
      </c>
      <c r="C4634" t="str">
        <v>Conv / Missionary</v>
      </c>
      <c r="D4634" t="str">
        <v>yes</v>
      </c>
      <c r="E4634" t="str">
        <v>Converts / full-time missionaries</v>
      </c>
    </row>
    <row r="4635">
      <c r="A4635">
        <v>2011</v>
      </c>
      <c r="B4635" t="str">
        <v>net_membership_growth_missionary</v>
      </c>
      <c r="C4635" t="str">
        <v>Net Membership Growth / Missionary</v>
      </c>
      <c r="D4635" t="str">
        <v>yes</v>
      </c>
      <c r="E4635" t="str">
        <v>Official net growth / full-time missionaries</v>
      </c>
    </row>
    <row r="4636">
      <c r="A4636">
        <v>2011</v>
      </c>
      <c r="B4636" t="str">
        <v>gross_membership_increase_missionary</v>
      </c>
      <c r="C4636" t="str">
        <v>Gross Membership Increase / Missionary</v>
      </c>
      <c r="D4636" t="str">
        <v>yes</v>
      </c>
      <c r="E4636" t="str">
        <v>Membership increase / full-time missionaries</v>
      </c>
    </row>
    <row r="4637">
      <c r="A4637">
        <v>2011</v>
      </c>
      <c r="B4637" t="str">
        <v>service_missionaries</v>
      </c>
      <c r="C4637" t="str">
        <v>% ∆ Service Missionaries</v>
      </c>
      <c r="D4637" t="str">
        <v>yes</v>
      </c>
      <c r="E4637" t="str">
        <v>(Service missionaries - prior-year service missionaries) / prior-year service missionaries</v>
      </c>
    </row>
    <row r="4638">
      <c r="A4638">
        <v>2011</v>
      </c>
      <c r="B4638" t="str">
        <v>all_missionaries</v>
      </c>
      <c r="C4638" t="str">
        <v>% ∆ All Missionaries</v>
      </c>
      <c r="D4638" t="str">
        <v>yes</v>
      </c>
      <c r="E4638" t="str">
        <v>(All missionaries - prior-year all missionaries) / prior-year all missionaries</v>
      </c>
    </row>
    <row r="4639">
      <c r="A4639">
        <v>2011</v>
      </c>
      <c r="B4639" t="str">
        <v>stakes</v>
      </c>
      <c r="C4639" t="str">
        <v>% ∆ Stakes</v>
      </c>
      <c r="D4639" t="str">
        <v>yes</v>
      </c>
      <c r="E4639" t="str">
        <v>(Stakes - prior-year stakes) / prior-year stakes</v>
      </c>
    </row>
    <row r="4640">
      <c r="A4640">
        <v>2011</v>
      </c>
      <c r="B4640" t="str">
        <v>districts_branches_prior_to_1980</v>
      </c>
      <c r="C4640" t="str">
        <v>% ∆ Districts (Branches prior to 1980)</v>
      </c>
      <c r="D4640" t="str">
        <v>yes</v>
      </c>
      <c r="E4640" t="str">
        <v>(Districts - prior-year districts) / prior-year districts</v>
      </c>
    </row>
    <row r="4641">
      <c r="A4641">
        <v>2011</v>
      </c>
      <c r="B4641" t="str">
        <v>members_stake_district</v>
      </c>
      <c r="C4641" t="str">
        <v>% ∆ Members / Stake &amp; District</v>
      </c>
      <c r="D4641" t="str">
        <v>yes</v>
      </c>
      <c r="E4641" t="str">
        <v>Year-over-year change in members per stake or district</v>
      </c>
    </row>
    <row r="4642">
      <c r="A4642">
        <v>2011</v>
      </c>
      <c r="B4642" t="str">
        <v>members_stake_district_bd</v>
      </c>
      <c r="C4642" t="str">
        <v>Members / Stake &amp; District</v>
      </c>
      <c r="D4642" t="str">
        <v>yes</v>
      </c>
      <c r="E4642" t="str">
        <v>Official membership / (stakes + districts)</v>
      </c>
    </row>
    <row r="4643">
      <c r="A4643">
        <v>2011</v>
      </c>
      <c r="B4643" t="str">
        <v>wards_branches</v>
      </c>
      <c r="C4643" t="str">
        <v>% ∆ Wards + Branches</v>
      </c>
      <c r="D4643" t="str">
        <v>yes</v>
      </c>
      <c r="E4643" t="str">
        <v>(Wards and branches - prior-year wards and branches) / prior-year wards and branches</v>
      </c>
    </row>
    <row r="4644">
      <c r="A4644">
        <v>2011</v>
      </c>
      <c r="B4644" t="str">
        <v>ward_branch_stake</v>
      </c>
      <c r="C4644" t="str">
        <v>Ward &amp; Branch / Stake</v>
      </c>
      <c r="D4644" t="str">
        <v>yes</v>
      </c>
      <c r="E4644" t="str">
        <v>Wards and branches / stakes</v>
      </c>
    </row>
    <row r="4645">
      <c r="A4645">
        <v>2011</v>
      </c>
      <c r="B4645" t="str">
        <v>wards_branches_stake_lost_since_1973</v>
      </c>
      <c r="C4645" t="str">
        <v>Wards + Branches / Stake lost since 1973</v>
      </c>
      <c r="D4645" t="str">
        <v>no</v>
      </c>
      <c r="E4645" t="str">
        <v>(1973 wards and branches / stakes) - (current wards and branches / stakes)</v>
      </c>
    </row>
    <row r="4646">
      <c r="A4646">
        <v>2011</v>
      </c>
      <c r="B4646" t="str">
        <v>members_ward_branch</v>
      </c>
      <c r="C4646" t="str">
        <v>Members / Ward &amp; Branch</v>
      </c>
      <c r="D4646" t="str">
        <v>yes</v>
      </c>
      <c r="E4646" t="str">
        <v>Official membership / wards and branches</v>
      </c>
    </row>
    <row r="4647">
      <c r="A4647">
        <v>2011</v>
      </c>
      <c r="B4647" t="str">
        <v>ward_branch_rolls_since_1980</v>
      </c>
      <c r="C4647" t="str">
        <v>Ward &amp; Branch Rolls ∆ since 1980</v>
      </c>
      <c r="D4647" t="str">
        <v>no</v>
      </c>
      <c r="E4647" t="str">
        <v>(Current members per ward and branch) - (1980 members per ward and branch)</v>
      </c>
    </row>
    <row r="4648">
      <c r="A4648">
        <v>2011</v>
      </c>
      <c r="B4648" t="str">
        <v>supplemental_average_mission_length_years</v>
      </c>
      <c r="C4648" t="str">
        <v>Average Mission Length (years)</v>
      </c>
      <c r="D4648" t="str">
        <v>no</v>
      </c>
      <c r="E4648" t="str">
        <v>(((AE183+AE184)*1.25)+((AF183+AF184)*2)+((AG184+AG183)*1.5))*0.913/sum(AE183:AG184)</v>
      </c>
    </row>
    <row r="4649">
      <c r="A4649">
        <v>2012</v>
      </c>
      <c r="B4649" t="str">
        <v>official_net_growth</v>
      </c>
      <c r="C4649" t="str">
        <v>Official Net Growth</v>
      </c>
      <c r="D4649" t="str">
        <v>yes</v>
      </c>
      <c r="E4649" t="str">
        <v>Official membership - prior-year official membership</v>
      </c>
    </row>
    <row r="4650">
      <c r="A4650">
        <v>2012</v>
      </c>
      <c r="B4650" t="str">
        <v>official_growth_rate</v>
      </c>
      <c r="C4650" t="str">
        <v>Official Growth Rate</v>
      </c>
      <c r="D4650" t="str">
        <v>yes</v>
      </c>
      <c r="E4650" t="str">
        <v>Official net growth / prior-year official membership</v>
      </c>
    </row>
    <row r="4651">
      <c r="A4651">
        <v>2012</v>
      </c>
      <c r="B4651" t="str">
        <v>yoy_net_growth</v>
      </c>
      <c r="C4651" t="str">
        <v>YoY % ∆ Net Growth</v>
      </c>
      <c r="D4651" t="str">
        <v>yes</v>
      </c>
      <c r="E4651" t="str">
        <v>(Official net growth - prior-year net growth) / prior-year net growth</v>
      </c>
    </row>
    <row r="4652">
      <c r="A4652">
        <v>2012</v>
      </c>
      <c r="B4652" t="str">
        <v>cor_baptisms</v>
      </c>
      <c r="C4652" t="str">
        <v>CoR Baptisms</v>
      </c>
      <c r="D4652" t="str">
        <v>yes</v>
      </c>
      <c r="E4652" t="str">
        <v>Children of record from 8 years prior * current CoR baptism rate</v>
      </c>
    </row>
    <row r="4653">
      <c r="A4653">
        <v>2012</v>
      </c>
      <c r="B4653" t="str">
        <v>yoy_cor</v>
      </c>
      <c r="C4653" t="str">
        <v>YoY % ∆ CoR</v>
      </c>
      <c r="D4653" t="str">
        <v>yes</v>
      </c>
      <c r="E4653" t="str">
        <v>(Children of record - prior-year children of record) / prior-year children of record</v>
      </c>
    </row>
    <row r="4654">
      <c r="A4654">
        <v>2012</v>
      </c>
      <c r="B4654" t="str">
        <v>cor_baptisms_as_of_net_growth</v>
      </c>
      <c r="C4654" t="str">
        <v>∆ CoR Baptisms as % of Net Growth</v>
      </c>
      <c r="D4654" t="str">
        <v>yes</v>
      </c>
      <c r="E4654" t="str">
        <v>Children-of-record baptisms / official net growth</v>
      </c>
    </row>
    <row r="4655">
      <c r="A4655">
        <v>2012</v>
      </c>
      <c r="B4655" t="str">
        <v>children_of_record_8_yrs_prior_baptized</v>
      </c>
      <c r="C4655" t="str">
        <v>% children of record, 8 yrs prior, baptized</v>
      </c>
      <c r="D4655" t="str">
        <v>yes</v>
      </c>
      <c r="E4655" t="str">
        <v>Prior-year CoR baptism rate - 0.0002</v>
      </c>
    </row>
    <row r="4656">
      <c r="A4656">
        <v>2012</v>
      </c>
      <c r="B4656" t="str">
        <v>percent_cor_from_8_years_prior_lost</v>
      </c>
      <c r="C4656" t="str">
        <v>Percent CoR from 8 years prior lost</v>
      </c>
      <c r="D4656" t="str">
        <v>yes</v>
      </c>
      <c r="E4656" t="str">
        <v>(CoR 8 years prior - CoR baptisms) / CoR 8 years prior</v>
      </c>
    </row>
    <row r="4657">
      <c r="A4657">
        <v>2012</v>
      </c>
      <c r="B4657" t="str">
        <v>yoy_converts</v>
      </c>
      <c r="C4657" t="str">
        <v>YoY % ∆ Converts</v>
      </c>
      <c r="D4657" t="str">
        <v>yes</v>
      </c>
      <c r="E4657" t="str">
        <v>(Converts - prior-year converts) / prior-year converts</v>
      </c>
    </row>
    <row r="4658">
      <c r="A4658">
        <v>2012</v>
      </c>
      <c r="B4658" t="str">
        <v>membership_increase</v>
      </c>
      <c r="C4658" t="str">
        <v>Membership Increase</v>
      </c>
      <c r="D4658" t="str">
        <v>yes</v>
      </c>
      <c r="E4658" t="str">
        <v>Converts + children-of-record baptisms</v>
      </c>
    </row>
    <row r="4659">
      <c r="A4659">
        <v>2012</v>
      </c>
      <c r="B4659" t="str">
        <v>attrition</v>
      </c>
      <c r="C4659" t="str">
        <v>% ∆ Attrition</v>
      </c>
      <c r="D4659" t="str">
        <v>no</v>
      </c>
      <c r="E4659" t="str">
        <v>(Current attrition - prior-year attrition) / prior-year attrition</v>
      </c>
    </row>
    <row r="4660">
      <c r="A4660">
        <v>2012</v>
      </c>
      <c r="B4660" t="str">
        <v>member_attrition_officially_accounted_for_death_resignation_unbaptized_8yo</v>
      </c>
      <c r="C4660" t="str">
        <v>Member Attrition Officially Accounted For (Death, Resignation, Unbaptized-8yo)</v>
      </c>
      <c r="D4660" t="str">
        <v>yes</v>
      </c>
      <c r="E4660" t="str">
        <v>Membership increase - official net growth</v>
      </c>
    </row>
    <row r="4661">
      <c r="A4661">
        <v>2012</v>
      </c>
      <c r="B4661" t="str">
        <v>missionaries</v>
      </c>
      <c r="C4661" t="str">
        <v>% ∆ Missionaries</v>
      </c>
      <c r="D4661" t="str">
        <v>yes</v>
      </c>
      <c r="E4661" t="str">
        <v>(Full-time missionaries - prior-year full-time missionaries) / prior-year full-time missionaries</v>
      </c>
    </row>
    <row r="4662">
      <c r="A4662">
        <v>2012</v>
      </c>
      <c r="B4662" t="str">
        <v>of_church_on_mission</v>
      </c>
      <c r="C4662" t="str">
        <v>% of Church on Mission</v>
      </c>
      <c r="D4662" t="str">
        <v>yes</v>
      </c>
      <c r="E4662" t="str">
        <v>Full-time missionaries / official membership</v>
      </c>
    </row>
    <row r="4663">
      <c r="A4663">
        <v>2012</v>
      </c>
      <c r="B4663" t="str">
        <v>conv_missionary</v>
      </c>
      <c r="C4663" t="str">
        <v>% ∆ Conv / Missionary</v>
      </c>
      <c r="D4663" t="str">
        <v>yes</v>
      </c>
      <c r="E4663" t="str">
        <v>(Conv / Missionary - prior-year Conv / Missionary) / prior-year Conv / Missionary</v>
      </c>
    </row>
    <row r="4664">
      <c r="A4664">
        <v>2012</v>
      </c>
      <c r="B4664" t="str">
        <v>conv_missionary_ai</v>
      </c>
      <c r="C4664" t="str">
        <v>Conv / Missionary</v>
      </c>
      <c r="D4664" t="str">
        <v>yes</v>
      </c>
      <c r="E4664" t="str">
        <v>Converts / full-time missionaries</v>
      </c>
    </row>
    <row r="4665">
      <c r="A4665">
        <v>2012</v>
      </c>
      <c r="B4665" t="str">
        <v>net_membership_growth_missionary</v>
      </c>
      <c r="C4665" t="str">
        <v>Net Membership Growth / Missionary</v>
      </c>
      <c r="D4665" t="str">
        <v>yes</v>
      </c>
      <c r="E4665" t="str">
        <v>Official net growth / full-time missionaries</v>
      </c>
    </row>
    <row r="4666">
      <c r="A4666">
        <v>2012</v>
      </c>
      <c r="B4666" t="str">
        <v>gross_membership_increase_missionary</v>
      </c>
      <c r="C4666" t="str">
        <v>Gross Membership Increase / Missionary</v>
      </c>
      <c r="D4666" t="str">
        <v>yes</v>
      </c>
      <c r="E4666" t="str">
        <v>Membership increase / full-time missionaries</v>
      </c>
    </row>
    <row r="4667">
      <c r="A4667">
        <v>2012</v>
      </c>
      <c r="B4667" t="str">
        <v>service_missionaries</v>
      </c>
      <c r="C4667" t="str">
        <v>% ∆ Service Missionaries</v>
      </c>
      <c r="D4667" t="str">
        <v>yes</v>
      </c>
      <c r="E4667" t="str">
        <v>(Service missionaries - prior-year service missionaries) / prior-year service missionaries</v>
      </c>
    </row>
    <row r="4668">
      <c r="A4668">
        <v>2012</v>
      </c>
      <c r="B4668" t="str">
        <v>all_missionaries</v>
      </c>
      <c r="C4668" t="str">
        <v>% ∆ All Missionaries</v>
      </c>
      <c r="D4668" t="str">
        <v>yes</v>
      </c>
      <c r="E4668" t="str">
        <v>(All missionaries - prior-year all missionaries) / prior-year all missionaries</v>
      </c>
    </row>
    <row r="4669">
      <c r="A4669">
        <v>2012</v>
      </c>
      <c r="B4669" t="str">
        <v>stakes</v>
      </c>
      <c r="C4669" t="str">
        <v>% ∆ Stakes</v>
      </c>
      <c r="D4669" t="str">
        <v>yes</v>
      </c>
      <c r="E4669" t="str">
        <v>(Stakes - prior-year stakes) / prior-year stakes</v>
      </c>
    </row>
    <row r="4670">
      <c r="A4670">
        <v>2012</v>
      </c>
      <c r="B4670" t="str">
        <v>districts_branches_prior_to_1980</v>
      </c>
      <c r="C4670" t="str">
        <v>% ∆ Districts (Branches prior to 1980)</v>
      </c>
      <c r="D4670" t="str">
        <v>yes</v>
      </c>
      <c r="E4670" t="str">
        <v>(Districts - prior-year districts) / prior-year districts</v>
      </c>
    </row>
    <row r="4671">
      <c r="A4671">
        <v>2012</v>
      </c>
      <c r="B4671" t="str">
        <v>members_stake_district</v>
      </c>
      <c r="C4671" t="str">
        <v>% ∆ Members / Stake &amp; District</v>
      </c>
      <c r="D4671" t="str">
        <v>yes</v>
      </c>
      <c r="E4671" t="str">
        <v>Year-over-year change in members per stake or district</v>
      </c>
    </row>
    <row r="4672">
      <c r="A4672">
        <v>2012</v>
      </c>
      <c r="B4672" t="str">
        <v>members_stake_district_bd</v>
      </c>
      <c r="C4672" t="str">
        <v>Members / Stake &amp; District</v>
      </c>
      <c r="D4672" t="str">
        <v>yes</v>
      </c>
      <c r="E4672" t="str">
        <v>Official membership / (stakes + districts)</v>
      </c>
    </row>
    <row r="4673">
      <c r="A4673">
        <v>2012</v>
      </c>
      <c r="B4673" t="str">
        <v>wards_branches</v>
      </c>
      <c r="C4673" t="str">
        <v>% ∆ Wards + Branches</v>
      </c>
      <c r="D4673" t="str">
        <v>yes</v>
      </c>
      <c r="E4673" t="str">
        <v>(Wards and branches - prior-year wards and branches) / prior-year wards and branches</v>
      </c>
    </row>
    <row r="4674">
      <c r="A4674">
        <v>2012</v>
      </c>
      <c r="B4674" t="str">
        <v>ward_branch_stake</v>
      </c>
      <c r="C4674" t="str">
        <v>Ward &amp; Branch / Stake</v>
      </c>
      <c r="D4674" t="str">
        <v>yes</v>
      </c>
      <c r="E4674" t="str">
        <v>Wards and branches / stakes</v>
      </c>
    </row>
    <row r="4675">
      <c r="A4675">
        <v>2012</v>
      </c>
      <c r="B4675" t="str">
        <v>wards_branches_stake_lost_since_1973</v>
      </c>
      <c r="C4675" t="str">
        <v>Wards + Branches / Stake lost since 1973</v>
      </c>
      <c r="D4675" t="str">
        <v>no</v>
      </c>
      <c r="E4675" t="str">
        <v>(1973 wards and branches / stakes) - (current wards and branches / stakes)</v>
      </c>
    </row>
    <row r="4676">
      <c r="A4676">
        <v>2012</v>
      </c>
      <c r="B4676" t="str">
        <v>members_ward_branch</v>
      </c>
      <c r="C4676" t="str">
        <v>Members / Ward &amp; Branch</v>
      </c>
      <c r="D4676" t="str">
        <v>yes</v>
      </c>
      <c r="E4676" t="str">
        <v>Official membership / wards and branches</v>
      </c>
    </row>
    <row r="4677">
      <c r="A4677">
        <v>2012</v>
      </c>
      <c r="B4677" t="str">
        <v>ward_branch_rolls_since_1980</v>
      </c>
      <c r="C4677" t="str">
        <v>Ward &amp; Branch Rolls ∆ since 1980</v>
      </c>
      <c r="D4677" t="str">
        <v>no</v>
      </c>
      <c r="E4677" t="str">
        <v>(Current members per ward and branch) - (1980 members per ward and branch)</v>
      </c>
    </row>
    <row r="4678">
      <c r="A4678">
        <v>2012</v>
      </c>
      <c r="B4678" t="str">
        <v>supplemental_wards_and_branches_in_stakes</v>
      </c>
      <c r="C4678" t="str">
        <v>Wards and Branches in Stakes</v>
      </c>
      <c r="D4678" t="str">
        <v>no</v>
      </c>
      <c r="E4678" t="str">
        <v>R185-W185</v>
      </c>
    </row>
    <row r="4679">
      <c r="A4679">
        <v>2012</v>
      </c>
      <c r="B4679" t="str">
        <v>supplemental_branches_in_stakes</v>
      </c>
      <c r="C4679" t="str">
        <v>Branches in Stakes</v>
      </c>
      <c r="D4679" t="str">
        <v>no</v>
      </c>
      <c r="E4679" t="str">
        <v>T185-W185</v>
      </c>
    </row>
    <row r="4680">
      <c r="A4680">
        <v>2012</v>
      </c>
      <c r="B4680" t="str">
        <v>supplemental_branches_in_missions</v>
      </c>
      <c r="C4680" t="str">
        <v>Branches in Missions</v>
      </c>
      <c r="D4680" t="str">
        <v>no</v>
      </c>
      <c r="E4680" t="str">
        <v>W184-54</v>
      </c>
    </row>
    <row r="4681">
      <c r="A4681">
        <v>2012</v>
      </c>
      <c r="B4681" t="str">
        <v>supplemental_new_missionaries</v>
      </c>
      <c r="C4681" t="str">
        <v>New Missionaries</v>
      </c>
      <c r="D4681" t="str">
        <v>no</v>
      </c>
      <c r="E4681" t="str">
        <v>(AB185*1.095)-AF184-(AG184/2)-(AE184*0.25)</v>
      </c>
    </row>
    <row r="4682">
      <c r="A4682">
        <v>2012</v>
      </c>
      <c r="B4682" t="str">
        <v>supplemental_new_male_missionaries</v>
      </c>
      <c r="C4682" t="str">
        <v>New Male Missionaries</v>
      </c>
      <c r="D4682" t="str">
        <v>no</v>
      </c>
      <c r="E4682" t="str">
        <v>((average(AO184:AO186)*(1-N185)*AR185)+((average(AN184:AN186)*(1-N185)*AR185)*0.1*1.05))/100+1000</v>
      </c>
    </row>
    <row r="4683">
      <c r="A4683">
        <v>2012</v>
      </c>
      <c r="B4683" t="str">
        <v>supplemental_total_senior_missionaries</v>
      </c>
      <c r="C4683" t="str">
        <v>Total Senior Missionaries</v>
      </c>
      <c r="D4683" t="str">
        <v>no</v>
      </c>
      <c r="E4683" t="str">
        <v>(AH184+AH186)/2</v>
      </c>
    </row>
    <row r="4684">
      <c r="A4684">
        <v>2013</v>
      </c>
      <c r="B4684" t="str">
        <v>official_net_growth</v>
      </c>
      <c r="C4684" t="str">
        <v>Official Net Growth</v>
      </c>
      <c r="D4684" t="str">
        <v>yes</v>
      </c>
      <c r="E4684" t="str">
        <v>Official membership - prior-year official membership</v>
      </c>
    </row>
    <row r="4685">
      <c r="A4685">
        <v>2013</v>
      </c>
      <c r="B4685" t="str">
        <v>official_growth_rate</v>
      </c>
      <c r="C4685" t="str">
        <v>Official Growth Rate</v>
      </c>
      <c r="D4685" t="str">
        <v>yes</v>
      </c>
      <c r="E4685" t="str">
        <v>Official net growth / prior-year official membership</v>
      </c>
    </row>
    <row r="4686">
      <c r="A4686">
        <v>2013</v>
      </c>
      <c r="B4686" t="str">
        <v>yoy_net_growth</v>
      </c>
      <c r="C4686" t="str">
        <v>YoY % ∆ Net Growth</v>
      </c>
      <c r="D4686" t="str">
        <v>yes</v>
      </c>
      <c r="E4686" t="str">
        <v>(Official net growth - prior-year net growth) / prior-year net growth</v>
      </c>
    </row>
    <row r="4687">
      <c r="A4687">
        <v>2013</v>
      </c>
      <c r="B4687" t="str">
        <v>cor_baptisms</v>
      </c>
      <c r="C4687" t="str">
        <v>CoR Baptisms</v>
      </c>
      <c r="D4687" t="str">
        <v>yes</v>
      </c>
      <c r="E4687" t="str">
        <v>Children of record from 8 years prior * current CoR baptism rate</v>
      </c>
    </row>
    <row r="4688">
      <c r="A4688">
        <v>2013</v>
      </c>
      <c r="B4688" t="str">
        <v>yoy_cor</v>
      </c>
      <c r="C4688" t="str">
        <v>YoY % ∆ CoR</v>
      </c>
      <c r="D4688" t="str">
        <v>yes</v>
      </c>
      <c r="E4688" t="str">
        <v>(Children of record - prior-year children of record) / prior-year children of record</v>
      </c>
    </row>
    <row r="4689">
      <c r="A4689">
        <v>2013</v>
      </c>
      <c r="B4689" t="str">
        <v>cor_baptisms_as_of_net_growth</v>
      </c>
      <c r="C4689" t="str">
        <v>∆ CoR Baptisms as % of Net Growth</v>
      </c>
      <c r="D4689" t="str">
        <v>yes</v>
      </c>
      <c r="E4689" t="str">
        <v>Children-of-record baptisms / official net growth</v>
      </c>
    </row>
    <row r="4690">
      <c r="A4690">
        <v>2013</v>
      </c>
      <c r="B4690" t="str">
        <v>children_of_record_8_yrs_prior_baptized</v>
      </c>
      <c r="C4690" t="str">
        <v>% children of record, 8 yrs prior, baptized</v>
      </c>
      <c r="D4690" t="str">
        <v>yes</v>
      </c>
      <c r="E4690" t="str">
        <v>Prior-year CoR baptism rate - 0.0002</v>
      </c>
    </row>
    <row r="4691">
      <c r="A4691">
        <v>2013</v>
      </c>
      <c r="B4691" t="str">
        <v>percent_cor_from_8_years_prior_lost</v>
      </c>
      <c r="C4691" t="str">
        <v>Percent CoR from 8 years prior lost</v>
      </c>
      <c r="D4691" t="str">
        <v>yes</v>
      </c>
      <c r="E4691" t="str">
        <v>(CoR 8 years prior - CoR baptisms) / CoR 8 years prior</v>
      </c>
    </row>
    <row r="4692">
      <c r="A4692">
        <v>2013</v>
      </c>
      <c r="B4692" t="str">
        <v>yoy_converts</v>
      </c>
      <c r="C4692" t="str">
        <v>YoY % ∆ Converts</v>
      </c>
      <c r="D4692" t="str">
        <v>yes</v>
      </c>
      <c r="E4692" t="str">
        <v>(Converts - prior-year converts) / prior-year converts</v>
      </c>
    </row>
    <row r="4693">
      <c r="A4693">
        <v>2013</v>
      </c>
      <c r="B4693" t="str">
        <v>membership_increase</v>
      </c>
      <c r="C4693" t="str">
        <v>Membership Increase</v>
      </c>
      <c r="D4693" t="str">
        <v>yes</v>
      </c>
      <c r="E4693" t="str">
        <v>Converts + children-of-record baptisms</v>
      </c>
    </row>
    <row r="4694">
      <c r="A4694">
        <v>2013</v>
      </c>
      <c r="B4694" t="str">
        <v>attrition</v>
      </c>
      <c r="C4694" t="str">
        <v>% ∆ Attrition</v>
      </c>
      <c r="D4694" t="str">
        <v>no</v>
      </c>
      <c r="E4694" t="str">
        <v>(Current attrition - prior-year attrition) / prior-year attrition</v>
      </c>
    </row>
    <row r="4695">
      <c r="A4695">
        <v>2013</v>
      </c>
      <c r="B4695" t="str">
        <v>member_attrition_officially_accounted_for_death_resignation_unbaptized_8yo</v>
      </c>
      <c r="C4695" t="str">
        <v>Member Attrition Officially Accounted For (Death, Resignation, Unbaptized-8yo)</v>
      </c>
      <c r="D4695" t="str">
        <v>yes</v>
      </c>
      <c r="E4695" t="str">
        <v>Membership increase - official net growth</v>
      </c>
    </row>
    <row r="4696">
      <c r="A4696">
        <v>2013</v>
      </c>
      <c r="B4696" t="str">
        <v>missionaries</v>
      </c>
      <c r="C4696" t="str">
        <v>% ∆ Missionaries</v>
      </c>
      <c r="D4696" t="str">
        <v>yes</v>
      </c>
      <c r="E4696" t="str">
        <v>(Full-time missionaries - prior-year full-time missionaries) / prior-year full-time missionaries</v>
      </c>
    </row>
    <row r="4697">
      <c r="A4697">
        <v>2013</v>
      </c>
      <c r="B4697" t="str">
        <v>of_church_on_mission</v>
      </c>
      <c r="C4697" t="str">
        <v>% of Church on Mission</v>
      </c>
      <c r="D4697" t="str">
        <v>yes</v>
      </c>
      <c r="E4697" t="str">
        <v>Full-time missionaries / official membership</v>
      </c>
    </row>
    <row r="4698">
      <c r="A4698">
        <v>2013</v>
      </c>
      <c r="B4698" t="str">
        <v>conv_missionary</v>
      </c>
      <c r="C4698" t="str">
        <v>% ∆ Conv / Missionary</v>
      </c>
      <c r="D4698" t="str">
        <v>yes</v>
      </c>
      <c r="E4698" t="str">
        <v>(Conv / Missionary - prior-year Conv / Missionary) / prior-year Conv / Missionary</v>
      </c>
    </row>
    <row r="4699">
      <c r="A4699">
        <v>2013</v>
      </c>
      <c r="B4699" t="str">
        <v>conv_missionary_ai</v>
      </c>
      <c r="C4699" t="str">
        <v>Conv / Missionary</v>
      </c>
      <c r="D4699" t="str">
        <v>yes</v>
      </c>
      <c r="E4699" t="str">
        <v>Converts / full-time missionaries</v>
      </c>
    </row>
    <row r="4700">
      <c r="A4700">
        <v>2013</v>
      </c>
      <c r="B4700" t="str">
        <v>net_membership_growth_missionary</v>
      </c>
      <c r="C4700" t="str">
        <v>Net Membership Growth / Missionary</v>
      </c>
      <c r="D4700" t="str">
        <v>yes</v>
      </c>
      <c r="E4700" t="str">
        <v>Official net growth / full-time missionaries</v>
      </c>
    </row>
    <row r="4701">
      <c r="A4701">
        <v>2013</v>
      </c>
      <c r="B4701" t="str">
        <v>gross_membership_increase_missionary</v>
      </c>
      <c r="C4701" t="str">
        <v>Gross Membership Increase / Missionary</v>
      </c>
      <c r="D4701" t="str">
        <v>yes</v>
      </c>
      <c r="E4701" t="str">
        <v>Membership increase / full-time missionaries</v>
      </c>
    </row>
    <row r="4702">
      <c r="A4702">
        <v>2013</v>
      </c>
      <c r="B4702" t="str">
        <v>service_missionaries</v>
      </c>
      <c r="C4702" t="str">
        <v>% ∆ Service Missionaries</v>
      </c>
      <c r="D4702" t="str">
        <v>yes</v>
      </c>
      <c r="E4702" t="str">
        <v>(Service missionaries - prior-year service missionaries) / prior-year service missionaries</v>
      </c>
    </row>
    <row r="4703">
      <c r="A4703">
        <v>2013</v>
      </c>
      <c r="B4703" t="str">
        <v>all_missionaries</v>
      </c>
      <c r="C4703" t="str">
        <v>% ∆ All Missionaries</v>
      </c>
      <c r="D4703" t="str">
        <v>yes</v>
      </c>
      <c r="E4703" t="str">
        <v>(All missionaries - prior-year all missionaries) / prior-year all missionaries</v>
      </c>
    </row>
    <row r="4704">
      <c r="A4704">
        <v>2013</v>
      </c>
      <c r="B4704" t="str">
        <v>stakes</v>
      </c>
      <c r="C4704" t="str">
        <v>% ∆ Stakes</v>
      </c>
      <c r="D4704" t="str">
        <v>yes</v>
      </c>
      <c r="E4704" t="str">
        <v>(Stakes - prior-year stakes) / prior-year stakes</v>
      </c>
    </row>
    <row r="4705">
      <c r="A4705">
        <v>2013</v>
      </c>
      <c r="B4705" t="str">
        <v>districts_branches_prior_to_1980</v>
      </c>
      <c r="C4705" t="str">
        <v>% ∆ Districts (Branches prior to 1980)</v>
      </c>
      <c r="D4705" t="str">
        <v>yes</v>
      </c>
      <c r="E4705" t="str">
        <v>(Districts - prior-year districts) / prior-year districts</v>
      </c>
    </row>
    <row r="4706">
      <c r="A4706">
        <v>2013</v>
      </c>
      <c r="B4706" t="str">
        <v>members_stake_district</v>
      </c>
      <c r="C4706" t="str">
        <v>% ∆ Members / Stake &amp; District</v>
      </c>
      <c r="D4706" t="str">
        <v>yes</v>
      </c>
      <c r="E4706" t="str">
        <v>Year-over-year change in members per stake or district</v>
      </c>
    </row>
    <row r="4707">
      <c r="A4707">
        <v>2013</v>
      </c>
      <c r="B4707" t="str">
        <v>members_stake_district_bd</v>
      </c>
      <c r="C4707" t="str">
        <v>Members / Stake &amp; District</v>
      </c>
      <c r="D4707" t="str">
        <v>yes</v>
      </c>
      <c r="E4707" t="str">
        <v>Official membership / (stakes + districts)</v>
      </c>
    </row>
    <row r="4708">
      <c r="A4708">
        <v>2013</v>
      </c>
      <c r="B4708" t="str">
        <v>wards_branches</v>
      </c>
      <c r="C4708" t="str">
        <v>% ∆ Wards + Branches</v>
      </c>
      <c r="D4708" t="str">
        <v>yes</v>
      </c>
      <c r="E4708" t="str">
        <v>(Wards and branches - prior-year wards and branches) / prior-year wards and branches</v>
      </c>
    </row>
    <row r="4709">
      <c r="A4709">
        <v>2013</v>
      </c>
      <c r="B4709" t="str">
        <v>ward_branch_stake</v>
      </c>
      <c r="C4709" t="str">
        <v>Ward &amp; Branch / Stake</v>
      </c>
      <c r="D4709" t="str">
        <v>yes</v>
      </c>
      <c r="E4709" t="str">
        <v>Wards and branches / stakes</v>
      </c>
    </row>
    <row r="4710">
      <c r="A4710">
        <v>2013</v>
      </c>
      <c r="B4710" t="str">
        <v>wards_branches_stake_lost_since_1973</v>
      </c>
      <c r="C4710" t="str">
        <v>Wards + Branches / Stake lost since 1973</v>
      </c>
      <c r="D4710" t="str">
        <v>no</v>
      </c>
      <c r="E4710" t="str">
        <v>(1973 wards and branches / stakes) - (current wards and branches / stakes)</v>
      </c>
    </row>
    <row r="4711">
      <c r="A4711">
        <v>2013</v>
      </c>
      <c r="B4711" t="str">
        <v>members_ward_branch</v>
      </c>
      <c r="C4711" t="str">
        <v>Members / Ward &amp; Branch</v>
      </c>
      <c r="D4711" t="str">
        <v>yes</v>
      </c>
      <c r="E4711" t="str">
        <v>Official membership / wards and branches</v>
      </c>
    </row>
    <row r="4712">
      <c r="A4712">
        <v>2013</v>
      </c>
      <c r="B4712" t="str">
        <v>ward_branch_rolls_since_1980</v>
      </c>
      <c r="C4712" t="str">
        <v>Ward &amp; Branch Rolls ∆ since 1980</v>
      </c>
      <c r="D4712" t="str">
        <v>no</v>
      </c>
      <c r="E4712" t="str">
        <v>(Current members per ward and branch) - (1980 members per ward and branch)</v>
      </c>
    </row>
    <row r="4713">
      <c r="A4713">
        <v>2013</v>
      </c>
      <c r="B4713" t="str">
        <v>seminary_institute_enrollment</v>
      </c>
      <c r="C4713" t="str">
        <v>Seminary &amp; Institute Enrollment</v>
      </c>
      <c r="D4713" t="str">
        <v>no</v>
      </c>
      <c r="E4713" t="str">
        <v>DC48+DE48</v>
      </c>
    </row>
    <row r="4714">
      <c r="A4714">
        <v>2013</v>
      </c>
      <c r="B4714" t="str">
        <v>supplemental_new_missionaries</v>
      </c>
      <c r="C4714" t="str">
        <v>New Missionaries</v>
      </c>
      <c r="D4714" t="str">
        <v>no</v>
      </c>
      <c r="E4714" t="str">
        <v>(AB186*1.095)-AF185-(AG185*0.5)-(AE185*0.25)</v>
      </c>
    </row>
    <row r="4715">
      <c r="A4715">
        <v>2013</v>
      </c>
      <c r="B4715" t="str">
        <v>supplemental_new_male_missionaries</v>
      </c>
      <c r="C4715" t="str">
        <v>New Male Missionaries</v>
      </c>
      <c r="D4715" t="str">
        <v>no</v>
      </c>
      <c r="E4715" t="str">
        <v>1.095*AI186-AF185</v>
      </c>
    </row>
    <row r="4716">
      <c r="A4716">
        <v>2013</v>
      </c>
      <c r="B4716" t="str">
        <v>supplemental_total_senior_missionaries</v>
      </c>
      <c r="C4716" t="str">
        <v>Total Senior Missionaries</v>
      </c>
      <c r="D4716" t="str">
        <v>no</v>
      </c>
      <c r="E4716" t="str">
        <v>AB186*0.08</v>
      </c>
    </row>
    <row r="4717">
      <c r="A4717">
        <v>2013</v>
      </c>
      <c r="B4717" t="str">
        <v>supplemental_total_male_missionaries</v>
      </c>
      <c r="C4717" t="str">
        <v>Total Male Missionaries</v>
      </c>
      <c r="D4717" t="str">
        <v>no</v>
      </c>
      <c r="E4717" t="str">
        <v>AB186*0.64</v>
      </c>
    </row>
    <row r="4718">
      <c r="A4718">
        <v>2013</v>
      </c>
      <c r="B4718" t="str">
        <v>supplemental_total_female_missionaries</v>
      </c>
      <c r="C4718" t="str">
        <v>Total Female Missionaries</v>
      </c>
      <c r="D4718" t="str">
        <v>no</v>
      </c>
      <c r="E4718" t="str">
        <v>AB186*0.28</v>
      </c>
    </row>
    <row r="4719">
      <c r="A4719">
        <v>2013</v>
      </c>
      <c r="B4719" t="str">
        <v>supplemental_activity_by_missionaries</v>
      </c>
      <c r="C4719" t="str">
        <v>Activity by Missionaries</v>
      </c>
      <c r="D4719" t="str">
        <v>no</v>
      </c>
      <c r="E4719" t="str">
        <v>round(AF186*100/(average(AN185:AN186)*(1-N186)),1)</v>
      </c>
    </row>
    <row r="4720">
      <c r="A4720">
        <v>2014</v>
      </c>
      <c r="B4720" t="str">
        <v>official_net_growth</v>
      </c>
      <c r="C4720" t="str">
        <v>Official Net Growth</v>
      </c>
      <c r="D4720" t="str">
        <v>yes</v>
      </c>
      <c r="E4720" t="str">
        <v>Official membership - prior-year official membership</v>
      </c>
    </row>
    <row r="4721">
      <c r="A4721">
        <v>2014</v>
      </c>
      <c r="B4721" t="str">
        <v>official_growth_rate</v>
      </c>
      <c r="C4721" t="str">
        <v>Official Growth Rate</v>
      </c>
      <c r="D4721" t="str">
        <v>yes</v>
      </c>
      <c r="E4721" t="str">
        <v>Official net growth / prior-year official membership</v>
      </c>
    </row>
    <row r="4722">
      <c r="A4722">
        <v>2014</v>
      </c>
      <c r="B4722" t="str">
        <v>yoy_net_growth</v>
      </c>
      <c r="C4722" t="str">
        <v>YoY % ∆ Net Growth</v>
      </c>
      <c r="D4722" t="str">
        <v>yes</v>
      </c>
      <c r="E4722" t="str">
        <v>(Official net growth - prior-year net growth) / prior-year net growth</v>
      </c>
    </row>
    <row r="4723">
      <c r="A4723">
        <v>2014</v>
      </c>
      <c r="B4723" t="str">
        <v>cor_baptisms</v>
      </c>
      <c r="C4723" t="str">
        <v>CoR Baptisms</v>
      </c>
      <c r="D4723" t="str">
        <v>yes</v>
      </c>
      <c r="E4723" t="str">
        <v>Children of record from 8 years prior * current CoR baptism rate</v>
      </c>
    </row>
    <row r="4724">
      <c r="A4724">
        <v>2014</v>
      </c>
      <c r="B4724" t="str">
        <v>yoy_cor</v>
      </c>
      <c r="C4724" t="str">
        <v>YoY % ∆ CoR</v>
      </c>
      <c r="D4724" t="str">
        <v>yes</v>
      </c>
      <c r="E4724" t="str">
        <v>(Children of record - prior-year children of record) / prior-year children of record</v>
      </c>
    </row>
    <row r="4725">
      <c r="A4725">
        <v>2014</v>
      </c>
      <c r="B4725" t="str">
        <v>cor_baptisms_as_of_net_growth</v>
      </c>
      <c r="C4725" t="str">
        <v>∆ CoR Baptisms as % of Net Growth</v>
      </c>
      <c r="D4725" t="str">
        <v>yes</v>
      </c>
      <c r="E4725" t="str">
        <v>Children-of-record baptisms / official net growth</v>
      </c>
    </row>
    <row r="4726">
      <c r="A4726">
        <v>2014</v>
      </c>
      <c r="B4726" t="str">
        <v>children_of_record_8_yrs_prior_baptized</v>
      </c>
      <c r="C4726" t="str">
        <v>% children of record, 8 yrs prior, baptized</v>
      </c>
      <c r="D4726" t="str">
        <v>yes</v>
      </c>
      <c r="E4726" t="str">
        <v>Prior-year CoR baptism rate - 0.0002</v>
      </c>
    </row>
    <row r="4727">
      <c r="A4727">
        <v>2014</v>
      </c>
      <c r="B4727" t="str">
        <v>percent_cor_from_8_years_prior_lost</v>
      </c>
      <c r="C4727" t="str">
        <v>Percent CoR from 8 years prior lost</v>
      </c>
      <c r="D4727" t="str">
        <v>yes</v>
      </c>
      <c r="E4727" t="str">
        <v>(CoR 8 years prior - CoR baptisms) / CoR 8 years prior</v>
      </c>
    </row>
    <row r="4728">
      <c r="A4728">
        <v>2014</v>
      </c>
      <c r="B4728" t="str">
        <v>yoy_converts</v>
      </c>
      <c r="C4728" t="str">
        <v>YoY % ∆ Converts</v>
      </c>
      <c r="D4728" t="str">
        <v>yes</v>
      </c>
      <c r="E4728" t="str">
        <v>(Converts - prior-year converts) / prior-year converts</v>
      </c>
    </row>
    <row r="4729">
      <c r="A4729">
        <v>2014</v>
      </c>
      <c r="B4729" t="str">
        <v>membership_increase</v>
      </c>
      <c r="C4729" t="str">
        <v>Membership Increase</v>
      </c>
      <c r="D4729" t="str">
        <v>yes</v>
      </c>
      <c r="E4729" t="str">
        <v>Converts + children-of-record baptisms</v>
      </c>
    </row>
    <row r="4730">
      <c r="A4730">
        <v>2014</v>
      </c>
      <c r="B4730" t="str">
        <v>attrition</v>
      </c>
      <c r="C4730" t="str">
        <v>% ∆ Attrition</v>
      </c>
      <c r="D4730" t="str">
        <v>no</v>
      </c>
      <c r="E4730" t="str">
        <v>(Current attrition - prior-year attrition) / prior-year attrition</v>
      </c>
    </row>
    <row r="4731">
      <c r="A4731">
        <v>2014</v>
      </c>
      <c r="B4731" t="str">
        <v>member_attrition_officially_accounted_for_death_resignation_unbaptized_8yo</v>
      </c>
      <c r="C4731" t="str">
        <v>Member Attrition Officially Accounted For (Death, Resignation, Unbaptized-8yo)</v>
      </c>
      <c r="D4731" t="str">
        <v>yes</v>
      </c>
      <c r="E4731" t="str">
        <v>Membership increase - official net growth</v>
      </c>
    </row>
    <row r="4732">
      <c r="A4732">
        <v>2014</v>
      </c>
      <c r="B4732" t="str">
        <v>missionaries</v>
      </c>
      <c r="C4732" t="str">
        <v>% ∆ Missionaries</v>
      </c>
      <c r="D4732" t="str">
        <v>yes</v>
      </c>
      <c r="E4732" t="str">
        <v>(Full-time missionaries - prior-year full-time missionaries) / prior-year full-time missionaries</v>
      </c>
    </row>
    <row r="4733">
      <c r="A4733">
        <v>2014</v>
      </c>
      <c r="B4733" t="str">
        <v>of_church_on_mission</v>
      </c>
      <c r="C4733" t="str">
        <v>% of Church on Mission</v>
      </c>
      <c r="D4733" t="str">
        <v>yes</v>
      </c>
      <c r="E4733" t="str">
        <v>Full-time missionaries / official membership</v>
      </c>
    </row>
    <row r="4734">
      <c r="A4734">
        <v>2014</v>
      </c>
      <c r="B4734" t="str">
        <v>conv_missionary</v>
      </c>
      <c r="C4734" t="str">
        <v>% ∆ Conv / Missionary</v>
      </c>
      <c r="D4734" t="str">
        <v>yes</v>
      </c>
      <c r="E4734" t="str">
        <v>(Conv / Missionary - prior-year Conv / Missionary) / prior-year Conv / Missionary</v>
      </c>
    </row>
    <row r="4735">
      <c r="A4735">
        <v>2014</v>
      </c>
      <c r="B4735" t="str">
        <v>conv_missionary_ai</v>
      </c>
      <c r="C4735" t="str">
        <v>Conv / Missionary</v>
      </c>
      <c r="D4735" t="str">
        <v>yes</v>
      </c>
      <c r="E4735" t="str">
        <v>Converts / full-time missionaries</v>
      </c>
    </row>
    <row r="4736">
      <c r="A4736">
        <v>2014</v>
      </c>
      <c r="B4736" t="str">
        <v>net_membership_growth_missionary</v>
      </c>
      <c r="C4736" t="str">
        <v>Net Membership Growth / Missionary</v>
      </c>
      <c r="D4736" t="str">
        <v>yes</v>
      </c>
      <c r="E4736" t="str">
        <v>Official net growth / full-time missionaries</v>
      </c>
    </row>
    <row r="4737">
      <c r="A4737">
        <v>2014</v>
      </c>
      <c r="B4737" t="str">
        <v>gross_membership_increase_missionary</v>
      </c>
      <c r="C4737" t="str">
        <v>Gross Membership Increase / Missionary</v>
      </c>
      <c r="D4737" t="str">
        <v>yes</v>
      </c>
      <c r="E4737" t="str">
        <v>Membership increase / full-time missionaries</v>
      </c>
    </row>
    <row r="4738">
      <c r="A4738">
        <v>2014</v>
      </c>
      <c r="B4738" t="str">
        <v>service_missionaries</v>
      </c>
      <c r="C4738" t="str">
        <v>% ∆ Service Missionaries</v>
      </c>
      <c r="D4738" t="str">
        <v>yes</v>
      </c>
      <c r="E4738" t="str">
        <v>(Service missionaries - prior-year service missionaries) / prior-year service missionaries</v>
      </c>
    </row>
    <row r="4739">
      <c r="A4739">
        <v>2014</v>
      </c>
      <c r="B4739" t="str">
        <v>all_missionaries</v>
      </c>
      <c r="C4739" t="str">
        <v>% ∆ All Missionaries</v>
      </c>
      <c r="D4739" t="str">
        <v>yes</v>
      </c>
      <c r="E4739" t="str">
        <v>(All missionaries - prior-year all missionaries) / prior-year all missionaries</v>
      </c>
    </row>
    <row r="4740">
      <c r="A4740">
        <v>2014</v>
      </c>
      <c r="B4740" t="str">
        <v>stakes</v>
      </c>
      <c r="C4740" t="str">
        <v>% ∆ Stakes</v>
      </c>
      <c r="D4740" t="str">
        <v>yes</v>
      </c>
      <c r="E4740" t="str">
        <v>(Stakes - prior-year stakes) / prior-year stakes</v>
      </c>
    </row>
    <row r="4741">
      <c r="A4741">
        <v>2014</v>
      </c>
      <c r="B4741" t="str">
        <v>districts_branches_prior_to_1980</v>
      </c>
      <c r="C4741" t="str">
        <v>% ∆ Districts (Branches prior to 1980)</v>
      </c>
      <c r="D4741" t="str">
        <v>yes</v>
      </c>
      <c r="E4741" t="str">
        <v>(Districts - prior-year districts) / prior-year districts</v>
      </c>
    </row>
    <row r="4742">
      <c r="A4742">
        <v>2014</v>
      </c>
      <c r="B4742" t="str">
        <v>members_stake_district</v>
      </c>
      <c r="C4742" t="str">
        <v>% ∆ Members / Stake &amp; District</v>
      </c>
      <c r="D4742" t="str">
        <v>yes</v>
      </c>
      <c r="E4742" t="str">
        <v>Year-over-year change in members per stake or district</v>
      </c>
    </row>
    <row r="4743">
      <c r="A4743">
        <v>2014</v>
      </c>
      <c r="B4743" t="str">
        <v>members_stake_district_bd</v>
      </c>
      <c r="C4743" t="str">
        <v>Members / Stake &amp; District</v>
      </c>
      <c r="D4743" t="str">
        <v>yes</v>
      </c>
      <c r="E4743" t="str">
        <v>Official membership / (stakes + districts)</v>
      </c>
    </row>
    <row r="4744">
      <c r="A4744">
        <v>2014</v>
      </c>
      <c r="B4744" t="str">
        <v>wards_branches</v>
      </c>
      <c r="C4744" t="str">
        <v>% ∆ Wards + Branches</v>
      </c>
      <c r="D4744" t="str">
        <v>yes</v>
      </c>
      <c r="E4744" t="str">
        <v>(Wards and branches - prior-year wards and branches) / prior-year wards and branches</v>
      </c>
    </row>
    <row r="4745">
      <c r="A4745">
        <v>2014</v>
      </c>
      <c r="B4745" t="str">
        <v>ward_branch_stake</v>
      </c>
      <c r="C4745" t="str">
        <v>Ward &amp; Branch / Stake</v>
      </c>
      <c r="D4745" t="str">
        <v>yes</v>
      </c>
      <c r="E4745" t="str">
        <v>Wards and branches / stakes</v>
      </c>
    </row>
    <row r="4746">
      <c r="A4746">
        <v>2014</v>
      </c>
      <c r="B4746" t="str">
        <v>wards_branches_stake_lost_since_1973</v>
      </c>
      <c r="C4746" t="str">
        <v>Wards + Branches / Stake lost since 1973</v>
      </c>
      <c r="D4746" t="str">
        <v>no</v>
      </c>
      <c r="E4746" t="str">
        <v>(1973 wards and branches / stakes) - (current wards and branches / stakes)</v>
      </c>
    </row>
    <row r="4747">
      <c r="A4747">
        <v>2014</v>
      </c>
      <c r="B4747" t="str">
        <v>members_ward_branch</v>
      </c>
      <c r="C4747" t="str">
        <v>Members / Ward &amp; Branch</v>
      </c>
      <c r="D4747" t="str">
        <v>yes</v>
      </c>
      <c r="E4747" t="str">
        <v>Official membership / wards and branches</v>
      </c>
    </row>
    <row r="4748">
      <c r="A4748">
        <v>2014</v>
      </c>
      <c r="B4748" t="str">
        <v>ward_branch_rolls_since_1980</v>
      </c>
      <c r="C4748" t="str">
        <v>Ward &amp; Branch Rolls ∆ since 1980</v>
      </c>
      <c r="D4748" t="str">
        <v>no</v>
      </c>
      <c r="E4748" t="str">
        <v>(Current members per ward and branch) - (1980 members per ward and branch)</v>
      </c>
    </row>
    <row r="4749">
      <c r="A4749">
        <v>2014</v>
      </c>
      <c r="B4749" t="str">
        <v>seminary_enrollment</v>
      </c>
      <c r="C4749" t="str">
        <v>Seminary Enrollment</v>
      </c>
      <c r="D4749" t="str">
        <v>no</v>
      </c>
      <c r="E4749" t="str">
        <v>average(AP186,AP188)</v>
      </c>
    </row>
    <row r="4750">
      <c r="A4750">
        <v>2014</v>
      </c>
      <c r="B4750" t="str">
        <v>supplemental_new_male_missionaries</v>
      </c>
      <c r="C4750" t="str">
        <v>New Male Missionaries</v>
      </c>
      <c r="D4750" t="str">
        <v>no</v>
      </c>
      <c r="E4750" t="str">
        <v>AN187*(1-N187)*AW187*0.91/100</v>
      </c>
    </row>
    <row r="4751">
      <c r="A4751">
        <v>2014</v>
      </c>
      <c r="B4751" t="str">
        <v>supplemental_total_senior_missionaries</v>
      </c>
      <c r="C4751" t="str">
        <v>Total Senior Missionaries</v>
      </c>
      <c r="D4751" t="str">
        <v>no</v>
      </c>
      <c r="E4751" t="str">
        <v>round(6609*AB187/83471,0)</v>
      </c>
    </row>
    <row r="4752">
      <c r="A4752">
        <v>2014</v>
      </c>
      <c r="B4752" t="str">
        <v>supplemental_total_male_missionaries</v>
      </c>
      <c r="C4752" t="str">
        <v>Total Male Missionaries</v>
      </c>
      <c r="D4752" t="str">
        <v>no</v>
      </c>
      <c r="E4752" t="str">
        <v>round((AF187+AF186)*(AB187-AH187)/(AF187+AF186+AG187+(AG186/2)),0)</v>
      </c>
    </row>
    <row r="4753">
      <c r="A4753">
        <v>2014</v>
      </c>
      <c r="B4753" t="str">
        <v>supplemental_total_female_missionaries</v>
      </c>
      <c r="C4753" t="str">
        <v>Total Female Missionaries</v>
      </c>
      <c r="D4753" t="str">
        <v>no</v>
      </c>
      <c r="E4753" t="str">
        <v>AB187-AH187-AI187</v>
      </c>
    </row>
    <row r="4754">
      <c r="A4754">
        <v>2014</v>
      </c>
      <c r="B4754" t="str">
        <v>supplemental_activity_by_missionaries</v>
      </c>
      <c r="C4754" t="str">
        <v>Activity by Missionaries</v>
      </c>
      <c r="D4754" t="str">
        <v>no</v>
      </c>
      <c r="E4754" t="str">
        <v>round((AF187)*100/(average(AN186:AN187)*(1-N187)),1)</v>
      </c>
    </row>
    <row r="4755">
      <c r="A4755">
        <v>2015</v>
      </c>
      <c r="B4755" t="str">
        <v>official_net_growth</v>
      </c>
      <c r="C4755" t="str">
        <v>Official Net Growth</v>
      </c>
      <c r="D4755" t="str">
        <v>yes</v>
      </c>
      <c r="E4755" t="str">
        <v>Official membership - prior-year official membership</v>
      </c>
    </row>
    <row r="4756">
      <c r="A4756">
        <v>2015</v>
      </c>
      <c r="B4756" t="str">
        <v>official_growth_rate</v>
      </c>
      <c r="C4756" t="str">
        <v>Official Growth Rate</v>
      </c>
      <c r="D4756" t="str">
        <v>yes</v>
      </c>
      <c r="E4756" t="str">
        <v>Official net growth / prior-year official membership</v>
      </c>
    </row>
    <row r="4757">
      <c r="A4757">
        <v>2015</v>
      </c>
      <c r="B4757" t="str">
        <v>yoy_net_growth</v>
      </c>
      <c r="C4757" t="str">
        <v>YoY % ∆ Net Growth</v>
      </c>
      <c r="D4757" t="str">
        <v>yes</v>
      </c>
      <c r="E4757" t="str">
        <v>(Official net growth - prior-year net growth) / prior-year net growth</v>
      </c>
    </row>
    <row r="4758">
      <c r="A4758">
        <v>2015</v>
      </c>
      <c r="B4758" t="str">
        <v>cor_baptisms</v>
      </c>
      <c r="C4758" t="str">
        <v>CoR Baptisms</v>
      </c>
      <c r="D4758" t="str">
        <v>yes</v>
      </c>
      <c r="E4758" t="str">
        <v>Children of record from 8 years prior * current CoR baptism rate</v>
      </c>
    </row>
    <row r="4759">
      <c r="A4759">
        <v>2015</v>
      </c>
      <c r="B4759" t="str">
        <v>yoy_cor</v>
      </c>
      <c r="C4759" t="str">
        <v>YoY % ∆ CoR</v>
      </c>
      <c r="D4759" t="str">
        <v>yes</v>
      </c>
      <c r="E4759" t="str">
        <v>(Children of record - prior-year children of record) / prior-year children of record</v>
      </c>
    </row>
    <row r="4760">
      <c r="A4760">
        <v>2015</v>
      </c>
      <c r="B4760" t="str">
        <v>cor_baptisms_as_of_net_growth</v>
      </c>
      <c r="C4760" t="str">
        <v>∆ CoR Baptisms as % of Net Growth</v>
      </c>
      <c r="D4760" t="str">
        <v>yes</v>
      </c>
      <c r="E4760" t="str">
        <v>Children-of-record baptisms / official net growth</v>
      </c>
    </row>
    <row r="4761">
      <c r="A4761">
        <v>2015</v>
      </c>
      <c r="B4761" t="str">
        <v>children_of_record_8_yrs_prior_baptized</v>
      </c>
      <c r="C4761" t="str">
        <v>% children of record, 8 yrs prior, baptized</v>
      </c>
      <c r="D4761" t="str">
        <v>yes</v>
      </c>
      <c r="E4761" t="str">
        <v>Prior-year CoR baptism rate - 0.0002</v>
      </c>
    </row>
    <row r="4762">
      <c r="A4762">
        <v>2015</v>
      </c>
      <c r="B4762" t="str">
        <v>percent_cor_from_8_years_prior_lost</v>
      </c>
      <c r="C4762" t="str">
        <v>Percent CoR from 8 years prior lost</v>
      </c>
      <c r="D4762" t="str">
        <v>yes</v>
      </c>
      <c r="E4762" t="str">
        <v>(CoR 8 years prior - CoR baptisms) / CoR 8 years prior</v>
      </c>
    </row>
    <row r="4763">
      <c r="A4763">
        <v>2015</v>
      </c>
      <c r="B4763" t="str">
        <v>yoy_converts</v>
      </c>
      <c r="C4763" t="str">
        <v>YoY % ∆ Converts</v>
      </c>
      <c r="D4763" t="str">
        <v>yes</v>
      </c>
      <c r="E4763" t="str">
        <v>(Converts - prior-year converts) / prior-year converts</v>
      </c>
    </row>
    <row r="4764">
      <c r="A4764">
        <v>2015</v>
      </c>
      <c r="B4764" t="str">
        <v>membership_increase</v>
      </c>
      <c r="C4764" t="str">
        <v>Membership Increase</v>
      </c>
      <c r="D4764" t="str">
        <v>yes</v>
      </c>
      <c r="E4764" t="str">
        <v>Converts + children-of-record baptisms</v>
      </c>
    </row>
    <row r="4765">
      <c r="A4765">
        <v>2015</v>
      </c>
      <c r="B4765" t="str">
        <v>attrition</v>
      </c>
      <c r="C4765" t="str">
        <v>% ∆ Attrition</v>
      </c>
      <c r="D4765" t="str">
        <v>no</v>
      </c>
      <c r="E4765" t="str">
        <v>(Current attrition - prior-year attrition) / prior-year attrition</v>
      </c>
    </row>
    <row r="4766">
      <c r="A4766">
        <v>2015</v>
      </c>
      <c r="B4766" t="str">
        <v>member_attrition_officially_accounted_for_death_resignation_unbaptized_8yo</v>
      </c>
      <c r="C4766" t="str">
        <v>Member Attrition Officially Accounted For (Death, Resignation, Unbaptized-8yo)</v>
      </c>
      <c r="D4766" t="str">
        <v>yes</v>
      </c>
      <c r="E4766" t="str">
        <v>Membership increase - official net growth</v>
      </c>
    </row>
    <row r="4767">
      <c r="A4767">
        <v>2015</v>
      </c>
      <c r="B4767" t="str">
        <v>missionaries</v>
      </c>
      <c r="C4767" t="str">
        <v>% ∆ Missionaries</v>
      </c>
      <c r="D4767" t="str">
        <v>yes</v>
      </c>
      <c r="E4767" t="str">
        <v>(Full-time missionaries - prior-year full-time missionaries) / prior-year full-time missionaries</v>
      </c>
    </row>
    <row r="4768">
      <c r="A4768">
        <v>2015</v>
      </c>
      <c r="B4768" t="str">
        <v>of_church_on_mission</v>
      </c>
      <c r="C4768" t="str">
        <v>% of Church on Mission</v>
      </c>
      <c r="D4768" t="str">
        <v>yes</v>
      </c>
      <c r="E4768" t="str">
        <v>Full-time missionaries / official membership</v>
      </c>
    </row>
    <row r="4769">
      <c r="A4769">
        <v>2015</v>
      </c>
      <c r="B4769" t="str">
        <v>conv_missionary</v>
      </c>
      <c r="C4769" t="str">
        <v>% ∆ Conv / Missionary</v>
      </c>
      <c r="D4769" t="str">
        <v>yes</v>
      </c>
      <c r="E4769" t="str">
        <v>(Conv / Missionary - prior-year Conv / Missionary) / prior-year Conv / Missionary</v>
      </c>
    </row>
    <row r="4770">
      <c r="A4770">
        <v>2015</v>
      </c>
      <c r="B4770" t="str">
        <v>conv_missionary_ai</v>
      </c>
      <c r="C4770" t="str">
        <v>Conv / Missionary</v>
      </c>
      <c r="D4770" t="str">
        <v>yes</v>
      </c>
      <c r="E4770" t="str">
        <v>Converts / full-time missionaries</v>
      </c>
    </row>
    <row r="4771">
      <c r="A4771">
        <v>2015</v>
      </c>
      <c r="B4771" t="str">
        <v>net_membership_growth_missionary</v>
      </c>
      <c r="C4771" t="str">
        <v>Net Membership Growth / Missionary</v>
      </c>
      <c r="D4771" t="str">
        <v>yes</v>
      </c>
      <c r="E4771" t="str">
        <v>Official net growth / full-time missionaries</v>
      </c>
    </row>
    <row r="4772">
      <c r="A4772">
        <v>2015</v>
      </c>
      <c r="B4772" t="str">
        <v>gross_membership_increase_missionary</v>
      </c>
      <c r="C4772" t="str">
        <v>Gross Membership Increase / Missionary</v>
      </c>
      <c r="D4772" t="str">
        <v>yes</v>
      </c>
      <c r="E4772" t="str">
        <v>Membership increase / full-time missionaries</v>
      </c>
    </row>
    <row r="4773">
      <c r="A4773">
        <v>2015</v>
      </c>
      <c r="B4773" t="str">
        <v>service_missionaries</v>
      </c>
      <c r="C4773" t="str">
        <v>% ∆ Service Missionaries</v>
      </c>
      <c r="D4773" t="str">
        <v>yes</v>
      </c>
      <c r="E4773" t="str">
        <v>(Service missionaries - prior-year service missionaries) / prior-year service missionaries</v>
      </c>
    </row>
    <row r="4774">
      <c r="A4774">
        <v>2015</v>
      </c>
      <c r="B4774" t="str">
        <v>all_missionaries</v>
      </c>
      <c r="C4774" t="str">
        <v>% ∆ All Missionaries</v>
      </c>
      <c r="D4774" t="str">
        <v>yes</v>
      </c>
      <c r="E4774" t="str">
        <v>(All missionaries - prior-year all missionaries) / prior-year all missionaries</v>
      </c>
    </row>
    <row r="4775">
      <c r="A4775">
        <v>2015</v>
      </c>
      <c r="B4775" t="str">
        <v>stakes</v>
      </c>
      <c r="C4775" t="str">
        <v>% ∆ Stakes</v>
      </c>
      <c r="D4775" t="str">
        <v>yes</v>
      </c>
      <c r="E4775" t="str">
        <v>(Stakes - prior-year stakes) / prior-year stakes</v>
      </c>
    </row>
    <row r="4776">
      <c r="A4776">
        <v>2015</v>
      </c>
      <c r="B4776" t="str">
        <v>districts_branches_prior_to_1980</v>
      </c>
      <c r="C4776" t="str">
        <v>% ∆ Districts (Branches prior to 1980)</v>
      </c>
      <c r="D4776" t="str">
        <v>yes</v>
      </c>
      <c r="E4776" t="str">
        <v>(Districts - prior-year districts) / prior-year districts</v>
      </c>
    </row>
    <row r="4777">
      <c r="A4777">
        <v>2015</v>
      </c>
      <c r="B4777" t="str">
        <v>members_stake_district</v>
      </c>
      <c r="C4777" t="str">
        <v>% ∆ Members / Stake &amp; District</v>
      </c>
      <c r="D4777" t="str">
        <v>yes</v>
      </c>
      <c r="E4777" t="str">
        <v>Year-over-year change in members per stake or district</v>
      </c>
    </row>
    <row r="4778">
      <c r="A4778">
        <v>2015</v>
      </c>
      <c r="B4778" t="str">
        <v>members_stake_district_bd</v>
      </c>
      <c r="C4778" t="str">
        <v>Members / Stake &amp; District</v>
      </c>
      <c r="D4778" t="str">
        <v>yes</v>
      </c>
      <c r="E4778" t="str">
        <v>Official membership / (stakes + districts)</v>
      </c>
    </row>
    <row r="4779">
      <c r="A4779">
        <v>2015</v>
      </c>
      <c r="B4779" t="str">
        <v>wards_branches</v>
      </c>
      <c r="C4779" t="str">
        <v>% ∆ Wards + Branches</v>
      </c>
      <c r="D4779" t="str">
        <v>yes</v>
      </c>
      <c r="E4779" t="str">
        <v>(Wards and branches - prior-year wards and branches) / prior-year wards and branches</v>
      </c>
    </row>
    <row r="4780">
      <c r="A4780">
        <v>2015</v>
      </c>
      <c r="B4780" t="str">
        <v>ward_branch_stake</v>
      </c>
      <c r="C4780" t="str">
        <v>Ward &amp; Branch / Stake</v>
      </c>
      <c r="D4780" t="str">
        <v>yes</v>
      </c>
      <c r="E4780" t="str">
        <v>Wards and branches / stakes</v>
      </c>
    </row>
    <row r="4781">
      <c r="A4781">
        <v>2015</v>
      </c>
      <c r="B4781" t="str">
        <v>wards_branches_stake_lost_since_1973</v>
      </c>
      <c r="C4781" t="str">
        <v>Wards + Branches / Stake lost since 1973</v>
      </c>
      <c r="D4781" t="str">
        <v>no</v>
      </c>
      <c r="E4781" t="str">
        <v>(1973 wards and branches / stakes) - (current wards and branches / stakes)</v>
      </c>
    </row>
    <row r="4782">
      <c r="A4782">
        <v>2015</v>
      </c>
      <c r="B4782" t="str">
        <v>members_ward_branch</v>
      </c>
      <c r="C4782" t="str">
        <v>Members / Ward &amp; Branch</v>
      </c>
      <c r="D4782" t="str">
        <v>yes</v>
      </c>
      <c r="E4782" t="str">
        <v>Official membership / wards and branches</v>
      </c>
    </row>
    <row r="4783">
      <c r="A4783">
        <v>2015</v>
      </c>
      <c r="B4783" t="str">
        <v>ward_branch_rolls_since_1980</v>
      </c>
      <c r="C4783" t="str">
        <v>Ward &amp; Branch Rolls ∆ since 1980</v>
      </c>
      <c r="D4783" t="str">
        <v>no</v>
      </c>
      <c r="E4783" t="str">
        <v>(Current members per ward and branch) - (1980 members per ward and branch)</v>
      </c>
    </row>
    <row r="4784">
      <c r="A4784">
        <v>2015</v>
      </c>
      <c r="B4784" t="str">
        <v>supplemental_wards_and_branches_in_stakes</v>
      </c>
      <c r="C4784" t="str">
        <v>Wards and Branches in Stakes</v>
      </c>
      <c r="D4784" t="str">
        <v>no</v>
      </c>
      <c r="E4784" t="str">
        <v>U188+V188</v>
      </c>
    </row>
    <row r="4785">
      <c r="A4785">
        <v>2015</v>
      </c>
      <c r="B4785" t="str">
        <v>supplemental_new_missionaries</v>
      </c>
      <c r="C4785" t="str">
        <v>New Missionaries</v>
      </c>
      <c r="D4785" t="str">
        <v>no</v>
      </c>
      <c r="E4785" t="str">
        <v>(AE188+AF188+AG188)*0.955</v>
      </c>
    </row>
    <row r="4786">
      <c r="A4786">
        <v>2015</v>
      </c>
      <c r="B4786" t="str">
        <v>supplemental_new_female_missionaries</v>
      </c>
      <c r="C4786" t="str">
        <v>New Female Missionaries</v>
      </c>
      <c r="D4786" t="str">
        <v>no</v>
      </c>
      <c r="E4786" t="str">
        <v>AO188*N188*AW188*0.445/100</v>
      </c>
    </row>
    <row r="4787">
      <c r="A4787">
        <v>2016</v>
      </c>
      <c r="B4787" t="str">
        <v>official_net_growth</v>
      </c>
      <c r="C4787" t="str">
        <v>Official Net Growth</v>
      </c>
      <c r="D4787" t="str">
        <v>yes</v>
      </c>
      <c r="E4787" t="str">
        <v>Official membership - prior-year official membership</v>
      </c>
    </row>
    <row r="4788">
      <c r="A4788">
        <v>2016</v>
      </c>
      <c r="B4788" t="str">
        <v>official_growth_rate</v>
      </c>
      <c r="C4788" t="str">
        <v>Official Growth Rate</v>
      </c>
      <c r="D4788" t="str">
        <v>yes</v>
      </c>
      <c r="E4788" t="str">
        <v>Official net growth / prior-year official membership</v>
      </c>
    </row>
    <row r="4789">
      <c r="A4789">
        <v>2016</v>
      </c>
      <c r="B4789" t="str">
        <v>yoy_net_growth</v>
      </c>
      <c r="C4789" t="str">
        <v>YoY % ∆ Net Growth</v>
      </c>
      <c r="D4789" t="str">
        <v>yes</v>
      </c>
      <c r="E4789" t="str">
        <v>(Official net growth - prior-year net growth) / prior-year net growth</v>
      </c>
    </row>
    <row r="4790">
      <c r="A4790">
        <v>2016</v>
      </c>
      <c r="B4790" t="str">
        <v>cor_baptisms</v>
      </c>
      <c r="C4790" t="str">
        <v>CoR Baptisms</v>
      </c>
      <c r="D4790" t="str">
        <v>yes</v>
      </c>
      <c r="E4790" t="str">
        <v>Children of record from 8 years prior * current CoR baptism rate</v>
      </c>
    </row>
    <row r="4791">
      <c r="A4791">
        <v>2016</v>
      </c>
      <c r="B4791" t="str">
        <v>yoy_cor</v>
      </c>
      <c r="C4791" t="str">
        <v>YoY % ∆ CoR</v>
      </c>
      <c r="D4791" t="str">
        <v>yes</v>
      </c>
      <c r="E4791" t="str">
        <v>(Children of record - prior-year children of record) / prior-year children of record</v>
      </c>
    </row>
    <row r="4792">
      <c r="A4792">
        <v>2016</v>
      </c>
      <c r="B4792" t="str">
        <v>cor_baptisms_as_of_net_growth</v>
      </c>
      <c r="C4792" t="str">
        <v>∆ CoR Baptisms as % of Net Growth</v>
      </c>
      <c r="D4792" t="str">
        <v>yes</v>
      </c>
      <c r="E4792" t="str">
        <v>Children-of-record baptisms / official net growth</v>
      </c>
    </row>
    <row r="4793">
      <c r="A4793">
        <v>2016</v>
      </c>
      <c r="B4793" t="str">
        <v>children_of_record_8_yrs_prior_baptized</v>
      </c>
      <c r="C4793" t="str">
        <v>% children of record, 8 yrs prior, baptized</v>
      </c>
      <c r="D4793" t="str">
        <v>yes</v>
      </c>
      <c r="E4793" t="str">
        <v>Prior-year CoR baptism rate - 0.0002</v>
      </c>
    </row>
    <row r="4794">
      <c r="A4794">
        <v>2016</v>
      </c>
      <c r="B4794" t="str">
        <v>percent_cor_from_8_years_prior_lost</v>
      </c>
      <c r="C4794" t="str">
        <v>Percent CoR from 8 years prior lost</v>
      </c>
      <c r="D4794" t="str">
        <v>yes</v>
      </c>
      <c r="E4794" t="str">
        <v>(CoR 8 years prior - CoR baptisms) / CoR 8 years prior</v>
      </c>
    </row>
    <row r="4795">
      <c r="A4795">
        <v>2016</v>
      </c>
      <c r="B4795" t="str">
        <v>yoy_converts</v>
      </c>
      <c r="C4795" t="str">
        <v>YoY % ∆ Converts</v>
      </c>
      <c r="D4795" t="str">
        <v>yes</v>
      </c>
      <c r="E4795" t="str">
        <v>(Converts - prior-year converts) / prior-year converts</v>
      </c>
    </row>
    <row r="4796">
      <c r="A4796">
        <v>2016</v>
      </c>
      <c r="B4796" t="str">
        <v>membership_increase</v>
      </c>
      <c r="C4796" t="str">
        <v>Membership Increase</v>
      </c>
      <c r="D4796" t="str">
        <v>yes</v>
      </c>
      <c r="E4796" t="str">
        <v>Converts + children-of-record baptisms</v>
      </c>
    </row>
    <row r="4797">
      <c r="A4797">
        <v>2016</v>
      </c>
      <c r="B4797" t="str">
        <v>attrition</v>
      </c>
      <c r="C4797" t="str">
        <v>% ∆ Attrition</v>
      </c>
      <c r="D4797" t="str">
        <v>no</v>
      </c>
      <c r="E4797" t="str">
        <v>(Current attrition - prior-year attrition) / prior-year attrition</v>
      </c>
    </row>
    <row r="4798">
      <c r="A4798">
        <v>2016</v>
      </c>
      <c r="B4798" t="str">
        <v>member_attrition_officially_accounted_for_death_resignation_unbaptized_8yo</v>
      </c>
      <c r="C4798" t="str">
        <v>Member Attrition Officially Accounted For (Death, Resignation, Unbaptized-8yo)</v>
      </c>
      <c r="D4798" t="str">
        <v>yes</v>
      </c>
      <c r="E4798" t="str">
        <v>Membership increase - official net growth</v>
      </c>
    </row>
    <row r="4799">
      <c r="A4799">
        <v>2016</v>
      </c>
      <c r="B4799" t="str">
        <v>missionaries</v>
      </c>
      <c r="C4799" t="str">
        <v>% ∆ Missionaries</v>
      </c>
      <c r="D4799" t="str">
        <v>yes</v>
      </c>
      <c r="E4799" t="str">
        <v>(Full-time missionaries - prior-year full-time missionaries) / prior-year full-time missionaries</v>
      </c>
    </row>
    <row r="4800">
      <c r="A4800">
        <v>2016</v>
      </c>
      <c r="B4800" t="str">
        <v>of_church_on_mission</v>
      </c>
      <c r="C4800" t="str">
        <v>% of Church on Mission</v>
      </c>
      <c r="D4800" t="str">
        <v>yes</v>
      </c>
      <c r="E4800" t="str">
        <v>Full-time missionaries / official membership</v>
      </c>
    </row>
    <row r="4801">
      <c r="A4801">
        <v>2016</v>
      </c>
      <c r="B4801" t="str">
        <v>conv_missionary</v>
      </c>
      <c r="C4801" t="str">
        <v>% ∆ Conv / Missionary</v>
      </c>
      <c r="D4801" t="str">
        <v>yes</v>
      </c>
      <c r="E4801" t="str">
        <v>(Conv / Missionary - prior-year Conv / Missionary) / prior-year Conv / Missionary</v>
      </c>
    </row>
    <row r="4802">
      <c r="A4802">
        <v>2016</v>
      </c>
      <c r="B4802" t="str">
        <v>conv_missionary_ai</v>
      </c>
      <c r="C4802" t="str">
        <v>Conv / Missionary</v>
      </c>
      <c r="D4802" t="str">
        <v>yes</v>
      </c>
      <c r="E4802" t="str">
        <v>Converts / full-time missionaries</v>
      </c>
    </row>
    <row r="4803">
      <c r="A4803">
        <v>2016</v>
      </c>
      <c r="B4803" t="str">
        <v>net_membership_growth_missionary</v>
      </c>
      <c r="C4803" t="str">
        <v>Net Membership Growth / Missionary</v>
      </c>
      <c r="D4803" t="str">
        <v>yes</v>
      </c>
      <c r="E4803" t="str">
        <v>Official net growth / full-time missionaries</v>
      </c>
    </row>
    <row r="4804">
      <c r="A4804">
        <v>2016</v>
      </c>
      <c r="B4804" t="str">
        <v>gross_membership_increase_missionary</v>
      </c>
      <c r="C4804" t="str">
        <v>Gross Membership Increase / Missionary</v>
      </c>
      <c r="D4804" t="str">
        <v>yes</v>
      </c>
      <c r="E4804" t="str">
        <v>Membership increase / full-time missionaries</v>
      </c>
    </row>
    <row r="4805">
      <c r="A4805">
        <v>2016</v>
      </c>
      <c r="B4805" t="str">
        <v>service_missionaries</v>
      </c>
      <c r="C4805" t="str">
        <v>% ∆ Service Missionaries</v>
      </c>
      <c r="D4805" t="str">
        <v>yes</v>
      </c>
      <c r="E4805" t="str">
        <v>(Service missionaries - prior-year service missionaries) / prior-year service missionaries</v>
      </c>
    </row>
    <row r="4806">
      <c r="A4806">
        <v>2016</v>
      </c>
      <c r="B4806" t="str">
        <v>all_missionaries</v>
      </c>
      <c r="C4806" t="str">
        <v>% ∆ All Missionaries</v>
      </c>
      <c r="D4806" t="str">
        <v>yes</v>
      </c>
      <c r="E4806" t="str">
        <v>(All missionaries - prior-year all missionaries) / prior-year all missionaries</v>
      </c>
    </row>
    <row r="4807">
      <c r="A4807">
        <v>2016</v>
      </c>
      <c r="B4807" t="str">
        <v>stakes</v>
      </c>
      <c r="C4807" t="str">
        <v>% ∆ Stakes</v>
      </c>
      <c r="D4807" t="str">
        <v>yes</v>
      </c>
      <c r="E4807" t="str">
        <v>(Stakes - prior-year stakes) / prior-year stakes</v>
      </c>
    </row>
    <row r="4808">
      <c r="A4808">
        <v>2016</v>
      </c>
      <c r="B4808" t="str">
        <v>districts_branches_prior_to_1980</v>
      </c>
      <c r="C4808" t="str">
        <v>% ∆ Districts (Branches prior to 1980)</v>
      </c>
      <c r="D4808" t="str">
        <v>yes</v>
      </c>
      <c r="E4808" t="str">
        <v>(Districts - prior-year districts) / prior-year districts</v>
      </c>
    </row>
    <row r="4809">
      <c r="A4809">
        <v>2016</v>
      </c>
      <c r="B4809" t="str">
        <v>members_stake_district</v>
      </c>
      <c r="C4809" t="str">
        <v>% ∆ Members / Stake &amp; District</v>
      </c>
      <c r="D4809" t="str">
        <v>yes</v>
      </c>
      <c r="E4809" t="str">
        <v>Year-over-year change in members per stake or district</v>
      </c>
    </row>
    <row r="4810">
      <c r="A4810">
        <v>2016</v>
      </c>
      <c r="B4810" t="str">
        <v>members_stake_district_bd</v>
      </c>
      <c r="C4810" t="str">
        <v>Members / Stake &amp; District</v>
      </c>
      <c r="D4810" t="str">
        <v>yes</v>
      </c>
      <c r="E4810" t="str">
        <v>Official membership / (stakes + districts)</v>
      </c>
    </row>
    <row r="4811">
      <c r="A4811">
        <v>2016</v>
      </c>
      <c r="B4811" t="str">
        <v>wards_branches</v>
      </c>
      <c r="C4811" t="str">
        <v>% ∆ Wards + Branches</v>
      </c>
      <c r="D4811" t="str">
        <v>yes</v>
      </c>
      <c r="E4811" t="str">
        <v>(Wards and branches - prior-year wards and branches) / prior-year wards and branches</v>
      </c>
    </row>
    <row r="4812">
      <c r="A4812">
        <v>2016</v>
      </c>
      <c r="B4812" t="str">
        <v>ward_branch_stake</v>
      </c>
      <c r="C4812" t="str">
        <v>Ward &amp; Branch / Stake</v>
      </c>
      <c r="D4812" t="str">
        <v>yes</v>
      </c>
      <c r="E4812" t="str">
        <v>Wards and branches / stakes</v>
      </c>
    </row>
    <row r="4813">
      <c r="A4813">
        <v>2016</v>
      </c>
      <c r="B4813" t="str">
        <v>wards_branches_stake_lost_since_1973</v>
      </c>
      <c r="C4813" t="str">
        <v>Wards + Branches / Stake lost since 1973</v>
      </c>
      <c r="D4813" t="str">
        <v>no</v>
      </c>
      <c r="E4813" t="str">
        <v>(1973 wards and branches / stakes) - (current wards and branches / stakes)</v>
      </c>
    </row>
    <row r="4814">
      <c r="A4814">
        <v>2016</v>
      </c>
      <c r="B4814" t="str">
        <v>members_ward_branch</v>
      </c>
      <c r="C4814" t="str">
        <v>Members / Ward &amp; Branch</v>
      </c>
      <c r="D4814" t="str">
        <v>yes</v>
      </c>
      <c r="E4814" t="str">
        <v>Official membership / wards and branches</v>
      </c>
    </row>
    <row r="4815">
      <c r="A4815">
        <v>2016</v>
      </c>
      <c r="B4815" t="str">
        <v>ward_branch_rolls_since_1980</v>
      </c>
      <c r="C4815" t="str">
        <v>Ward &amp; Branch Rolls ∆ since 1980</v>
      </c>
      <c r="D4815" t="str">
        <v>no</v>
      </c>
      <c r="E4815" t="str">
        <v>(Current members per ward and branch) - (1980 members per ward and branch)</v>
      </c>
    </row>
    <row r="4816">
      <c r="A4816">
        <v>2016</v>
      </c>
      <c r="B4816" t="str">
        <v>supplemental_new_missionaries</v>
      </c>
      <c r="C4816" t="str">
        <v>New Missionaries</v>
      </c>
      <c r="D4816" t="str">
        <v>no</v>
      </c>
      <c r="E4816" t="str">
        <v>AB189-AB188+(((AF190/4)+(AF189/2)+(AF188/4)+(AG189/2)+(AG188/4)+(AE189/2)+(AE188/8))*0.17)+((AF187+(AG188/2)+(AG187/2)+(AE188*0.75)+(AE187*0.25))*0.83)</v>
      </c>
    </row>
    <row r="4817">
      <c r="A4817">
        <v>2016</v>
      </c>
      <c r="B4817" t="str">
        <v>supplemental_total_senior_missionaries</v>
      </c>
      <c r="C4817" t="str">
        <v>Total Senior Missionaries</v>
      </c>
      <c r="D4817" t="str">
        <v>no</v>
      </c>
      <c r="E4817" t="str">
        <v>round(AY189*0.0011,0)</v>
      </c>
    </row>
    <row r="4818">
      <c r="A4818">
        <v>2016</v>
      </c>
      <c r="B4818" t="str">
        <v>supplemental_total_female_missionaries</v>
      </c>
      <c r="C4818" t="str">
        <v>Total Female Missionaries</v>
      </c>
      <c r="D4818" t="str">
        <v>no</v>
      </c>
      <c r="E4818" t="str">
        <v>AB189-AH189-AI189</v>
      </c>
    </row>
    <row r="4819">
      <c r="A4819">
        <v>2017</v>
      </c>
      <c r="B4819" t="str">
        <v>official_net_growth</v>
      </c>
      <c r="C4819" t="str">
        <v>Official Net Growth</v>
      </c>
      <c r="D4819" t="str">
        <v>yes</v>
      </c>
      <c r="E4819" t="str">
        <v>Official membership - prior-year official membership</v>
      </c>
    </row>
    <row r="4820">
      <c r="A4820">
        <v>2017</v>
      </c>
      <c r="B4820" t="str">
        <v>official_growth_rate</v>
      </c>
      <c r="C4820" t="str">
        <v>Official Growth Rate</v>
      </c>
      <c r="D4820" t="str">
        <v>yes</v>
      </c>
      <c r="E4820" t="str">
        <v>Official net growth / prior-year official membership</v>
      </c>
    </row>
    <row r="4821">
      <c r="A4821">
        <v>2017</v>
      </c>
      <c r="B4821" t="str">
        <v>yoy_net_growth</v>
      </c>
      <c r="C4821" t="str">
        <v>YoY % ∆ Net Growth</v>
      </c>
      <c r="D4821" t="str">
        <v>yes</v>
      </c>
      <c r="E4821" t="str">
        <v>(Official net growth - prior-year net growth) / prior-year net growth</v>
      </c>
    </row>
    <row r="4822">
      <c r="A4822">
        <v>2017</v>
      </c>
      <c r="B4822" t="str">
        <v>cor_baptisms</v>
      </c>
      <c r="C4822" t="str">
        <v>CoR Baptisms</v>
      </c>
      <c r="D4822" t="str">
        <v>yes</v>
      </c>
      <c r="E4822" t="str">
        <v>Children of record from 8 years prior * current CoR baptism rate</v>
      </c>
    </row>
    <row r="4823">
      <c r="A4823">
        <v>2017</v>
      </c>
      <c r="B4823" t="str">
        <v>yoy_cor</v>
      </c>
      <c r="C4823" t="str">
        <v>YoY % ∆ CoR</v>
      </c>
      <c r="D4823" t="str">
        <v>yes</v>
      </c>
      <c r="E4823" t="str">
        <v>(Children of record - prior-year children of record) / prior-year children of record</v>
      </c>
    </row>
    <row r="4824">
      <c r="A4824">
        <v>2017</v>
      </c>
      <c r="B4824" t="str">
        <v>cor_baptisms_as_of_net_growth</v>
      </c>
      <c r="C4824" t="str">
        <v>∆ CoR Baptisms as % of Net Growth</v>
      </c>
      <c r="D4824" t="str">
        <v>yes</v>
      </c>
      <c r="E4824" t="str">
        <v>Children-of-record baptisms / official net growth</v>
      </c>
    </row>
    <row r="4825">
      <c r="A4825">
        <v>2017</v>
      </c>
      <c r="B4825" t="str">
        <v>children_of_record_8_yrs_prior_baptized</v>
      </c>
      <c r="C4825" t="str">
        <v>% children of record, 8 yrs prior, baptized</v>
      </c>
      <c r="D4825" t="str">
        <v>yes</v>
      </c>
      <c r="E4825" t="str">
        <v>Prior-year CoR baptism rate - 0.0002</v>
      </c>
    </row>
    <row r="4826">
      <c r="A4826">
        <v>2017</v>
      </c>
      <c r="B4826" t="str">
        <v>percent_cor_from_8_years_prior_lost</v>
      </c>
      <c r="C4826" t="str">
        <v>Percent CoR from 8 years prior lost</v>
      </c>
      <c r="D4826" t="str">
        <v>yes</v>
      </c>
      <c r="E4826" t="str">
        <v>(CoR 8 years prior - CoR baptisms) / CoR 8 years prior</v>
      </c>
    </row>
    <row r="4827">
      <c r="A4827">
        <v>2017</v>
      </c>
      <c r="B4827" t="str">
        <v>yoy_converts</v>
      </c>
      <c r="C4827" t="str">
        <v>YoY % ∆ Converts</v>
      </c>
      <c r="D4827" t="str">
        <v>yes</v>
      </c>
      <c r="E4827" t="str">
        <v>(Converts - prior-year converts) / prior-year converts</v>
      </c>
    </row>
    <row r="4828">
      <c r="A4828">
        <v>2017</v>
      </c>
      <c r="B4828" t="str">
        <v>membership_increase</v>
      </c>
      <c r="C4828" t="str">
        <v>Membership Increase</v>
      </c>
      <c r="D4828" t="str">
        <v>yes</v>
      </c>
      <c r="E4828" t="str">
        <v>Converts + children-of-record baptisms</v>
      </c>
    </row>
    <row r="4829">
      <c r="A4829">
        <v>2017</v>
      </c>
      <c r="B4829" t="str">
        <v>attrition</v>
      </c>
      <c r="C4829" t="str">
        <v>% ∆ Attrition</v>
      </c>
      <c r="D4829" t="str">
        <v>no</v>
      </c>
      <c r="E4829" t="str">
        <v>(Current attrition - prior-year attrition) / prior-year attrition</v>
      </c>
    </row>
    <row r="4830">
      <c r="A4830">
        <v>2017</v>
      </c>
      <c r="B4830" t="str">
        <v>member_attrition_officially_accounted_for_death_resignation_unbaptized_8yo</v>
      </c>
      <c r="C4830" t="str">
        <v>Member Attrition Officially Accounted For (Death, Resignation, Unbaptized-8yo)</v>
      </c>
      <c r="D4830" t="str">
        <v>yes</v>
      </c>
      <c r="E4830" t="str">
        <v>Membership increase - official net growth</v>
      </c>
    </row>
    <row r="4831">
      <c r="A4831">
        <v>2017</v>
      </c>
      <c r="B4831" t="str">
        <v>missionaries</v>
      </c>
      <c r="C4831" t="str">
        <v>% ∆ Missionaries</v>
      </c>
      <c r="D4831" t="str">
        <v>yes</v>
      </c>
      <c r="E4831" t="str">
        <v>(Full-time missionaries - prior-year full-time missionaries) / prior-year full-time missionaries</v>
      </c>
    </row>
    <row r="4832">
      <c r="A4832">
        <v>2017</v>
      </c>
      <c r="B4832" t="str">
        <v>of_church_on_mission</v>
      </c>
      <c r="C4832" t="str">
        <v>% of Church on Mission</v>
      </c>
      <c r="D4832" t="str">
        <v>yes</v>
      </c>
      <c r="E4832" t="str">
        <v>Full-time missionaries / official membership</v>
      </c>
    </row>
    <row r="4833">
      <c r="A4833">
        <v>2017</v>
      </c>
      <c r="B4833" t="str">
        <v>conv_missionary</v>
      </c>
      <c r="C4833" t="str">
        <v>% ∆ Conv / Missionary</v>
      </c>
      <c r="D4833" t="str">
        <v>yes</v>
      </c>
      <c r="E4833" t="str">
        <v>(Conv / Missionary - prior-year Conv / Missionary) / prior-year Conv / Missionary</v>
      </c>
    </row>
    <row r="4834">
      <c r="A4834">
        <v>2017</v>
      </c>
      <c r="B4834" t="str">
        <v>conv_missionary_ai</v>
      </c>
      <c r="C4834" t="str">
        <v>Conv / Missionary</v>
      </c>
      <c r="D4834" t="str">
        <v>yes</v>
      </c>
      <c r="E4834" t="str">
        <v>Converts / full-time missionaries</v>
      </c>
    </row>
    <row r="4835">
      <c r="A4835">
        <v>2017</v>
      </c>
      <c r="B4835" t="str">
        <v>net_membership_growth_missionary</v>
      </c>
      <c r="C4835" t="str">
        <v>Net Membership Growth / Missionary</v>
      </c>
      <c r="D4835" t="str">
        <v>yes</v>
      </c>
      <c r="E4835" t="str">
        <v>Official net growth / full-time missionaries</v>
      </c>
    </row>
    <row r="4836">
      <c r="A4836">
        <v>2017</v>
      </c>
      <c r="B4836" t="str">
        <v>gross_membership_increase_missionary</v>
      </c>
      <c r="C4836" t="str">
        <v>Gross Membership Increase / Missionary</v>
      </c>
      <c r="D4836" t="str">
        <v>yes</v>
      </c>
      <c r="E4836" t="str">
        <v>Membership increase / full-time missionaries</v>
      </c>
    </row>
    <row r="4837">
      <c r="A4837">
        <v>2017</v>
      </c>
      <c r="B4837" t="str">
        <v>service_missionaries</v>
      </c>
      <c r="C4837" t="str">
        <v>% ∆ Service Missionaries</v>
      </c>
      <c r="D4837" t="str">
        <v>yes</v>
      </c>
      <c r="E4837" t="str">
        <v>(Service missionaries - prior-year service missionaries) / prior-year service missionaries</v>
      </c>
    </row>
    <row r="4838">
      <c r="A4838">
        <v>2017</v>
      </c>
      <c r="B4838" t="str">
        <v>all_missionaries</v>
      </c>
      <c r="C4838" t="str">
        <v>% ∆ All Missionaries</v>
      </c>
      <c r="D4838" t="str">
        <v>yes</v>
      </c>
      <c r="E4838" t="str">
        <v>(All missionaries - prior-year all missionaries) / prior-year all missionaries</v>
      </c>
    </row>
    <row r="4839">
      <c r="A4839">
        <v>2017</v>
      </c>
      <c r="B4839" t="str">
        <v>stakes</v>
      </c>
      <c r="C4839" t="str">
        <v>% ∆ Stakes</v>
      </c>
      <c r="D4839" t="str">
        <v>yes</v>
      </c>
      <c r="E4839" t="str">
        <v>(Stakes - prior-year stakes) / prior-year stakes</v>
      </c>
    </row>
    <row r="4840">
      <c r="A4840">
        <v>2017</v>
      </c>
      <c r="B4840" t="str">
        <v>districts_branches_prior_to_1980</v>
      </c>
      <c r="C4840" t="str">
        <v>% ∆ Districts (Branches prior to 1980)</v>
      </c>
      <c r="D4840" t="str">
        <v>yes</v>
      </c>
      <c r="E4840" t="str">
        <v>(Districts - prior-year districts) / prior-year districts</v>
      </c>
    </row>
    <row r="4841">
      <c r="A4841">
        <v>2017</v>
      </c>
      <c r="B4841" t="str">
        <v>members_stake_district</v>
      </c>
      <c r="C4841" t="str">
        <v>% ∆ Members / Stake &amp; District</v>
      </c>
      <c r="D4841" t="str">
        <v>yes</v>
      </c>
      <c r="E4841" t="str">
        <v>Year-over-year change in members per stake or district</v>
      </c>
    </row>
    <row r="4842">
      <c r="A4842">
        <v>2017</v>
      </c>
      <c r="B4842" t="str">
        <v>members_stake_district_bd</v>
      </c>
      <c r="C4842" t="str">
        <v>Members / Stake &amp; District</v>
      </c>
      <c r="D4842" t="str">
        <v>yes</v>
      </c>
      <c r="E4842" t="str">
        <v>Official membership / (stakes + districts)</v>
      </c>
    </row>
    <row r="4843">
      <c r="A4843">
        <v>2017</v>
      </c>
      <c r="B4843" t="str">
        <v>wards_branches</v>
      </c>
      <c r="C4843" t="str">
        <v>% ∆ Wards + Branches</v>
      </c>
      <c r="D4843" t="str">
        <v>yes</v>
      </c>
      <c r="E4843" t="str">
        <v>(Wards and branches - prior-year wards and branches) / prior-year wards and branches</v>
      </c>
    </row>
    <row r="4844">
      <c r="A4844">
        <v>2017</v>
      </c>
      <c r="B4844" t="str">
        <v>ward_branch_stake</v>
      </c>
      <c r="C4844" t="str">
        <v>Ward &amp; Branch / Stake</v>
      </c>
      <c r="D4844" t="str">
        <v>yes</v>
      </c>
      <c r="E4844" t="str">
        <v>Wards and branches / stakes</v>
      </c>
    </row>
    <row r="4845">
      <c r="A4845">
        <v>2017</v>
      </c>
      <c r="B4845" t="str">
        <v>wards_branches_stake_lost_since_1973</v>
      </c>
      <c r="C4845" t="str">
        <v>Wards + Branches / Stake lost since 1973</v>
      </c>
      <c r="D4845" t="str">
        <v>no</v>
      </c>
      <c r="E4845" t="str">
        <v>(1973 wards and branches / stakes) - (current wards and branches / stakes)</v>
      </c>
    </row>
    <row r="4846">
      <c r="A4846">
        <v>2017</v>
      </c>
      <c r="B4846" t="str">
        <v>members_ward_branch</v>
      </c>
      <c r="C4846" t="str">
        <v>Members / Ward &amp; Branch</v>
      </c>
      <c r="D4846" t="str">
        <v>yes</v>
      </c>
      <c r="E4846" t="str">
        <v>Official membership / wards and branches</v>
      </c>
    </row>
    <row r="4847">
      <c r="A4847">
        <v>2017</v>
      </c>
      <c r="B4847" t="str">
        <v>ward_branch_rolls_since_1980</v>
      </c>
      <c r="C4847" t="str">
        <v>Ward &amp; Branch Rolls ∆ since 1980</v>
      </c>
      <c r="D4847" t="str">
        <v>no</v>
      </c>
      <c r="E4847" t="str">
        <v>(Current members per ward and branch) - (1980 members per ward and branch)</v>
      </c>
    </row>
    <row r="4848">
      <c r="A4848">
        <v>2017</v>
      </c>
      <c r="B4848" t="str">
        <v>seminary_enrollment</v>
      </c>
      <c r="C4848" t="str">
        <v>Seminary Enrollment</v>
      </c>
      <c r="D4848" t="str">
        <v>no</v>
      </c>
      <c r="E4848" t="str">
        <v>average(AP189,AP191)</v>
      </c>
    </row>
    <row r="4849">
      <c r="A4849">
        <v>2017</v>
      </c>
      <c r="B4849" t="str">
        <v>supplemental_total_female_missionaries</v>
      </c>
      <c r="C4849" t="str">
        <v>Total Female Missionaries</v>
      </c>
      <c r="D4849" t="str">
        <v>no</v>
      </c>
      <c r="E4849" t="str">
        <v>round(20000-(AH190/2),0)</v>
      </c>
    </row>
    <row r="4850">
      <c r="A4850">
        <v>2018</v>
      </c>
      <c r="B4850" t="str">
        <v>official_net_growth</v>
      </c>
      <c r="C4850" t="str">
        <v>Official Net Growth</v>
      </c>
      <c r="D4850" t="str">
        <v>yes</v>
      </c>
      <c r="E4850" t="str">
        <v>Official membership - prior-year official membership</v>
      </c>
    </row>
    <row r="4851">
      <c r="A4851">
        <v>2018</v>
      </c>
      <c r="B4851" t="str">
        <v>official_growth_rate</v>
      </c>
      <c r="C4851" t="str">
        <v>Official Growth Rate</v>
      </c>
      <c r="D4851" t="str">
        <v>yes</v>
      </c>
      <c r="E4851" t="str">
        <v>Official net growth / prior-year official membership</v>
      </c>
    </row>
    <row r="4852">
      <c r="A4852">
        <v>2018</v>
      </c>
      <c r="B4852" t="str">
        <v>yoy_net_growth</v>
      </c>
      <c r="C4852" t="str">
        <v>YoY % ∆ Net Growth</v>
      </c>
      <c r="D4852" t="str">
        <v>yes</v>
      </c>
      <c r="E4852" t="str">
        <v>(Official net growth - prior-year net growth) / prior-year net growth</v>
      </c>
    </row>
    <row r="4853">
      <c r="A4853">
        <v>2018</v>
      </c>
      <c r="B4853" t="str">
        <v>cor_baptisms</v>
      </c>
      <c r="C4853" t="str">
        <v>CoR Baptisms</v>
      </c>
      <c r="D4853" t="str">
        <v>yes</v>
      </c>
      <c r="E4853" t="str">
        <v>Children of record from 8 years prior * current CoR baptism rate</v>
      </c>
    </row>
    <row r="4854">
      <c r="A4854">
        <v>2018</v>
      </c>
      <c r="B4854" t="str">
        <v>yoy_cor</v>
      </c>
      <c r="C4854" t="str">
        <v>YoY % ∆ CoR</v>
      </c>
      <c r="D4854" t="str">
        <v>yes</v>
      </c>
      <c r="E4854" t="str">
        <v>(Children of record - prior-year children of record) / prior-year children of record</v>
      </c>
    </row>
    <row r="4855">
      <c r="A4855">
        <v>2018</v>
      </c>
      <c r="B4855" t="str">
        <v>cor_baptisms_as_of_net_growth</v>
      </c>
      <c r="C4855" t="str">
        <v>∆ CoR Baptisms as % of Net Growth</v>
      </c>
      <c r="D4855" t="str">
        <v>yes</v>
      </c>
      <c r="E4855" t="str">
        <v>Children-of-record baptisms / official net growth</v>
      </c>
    </row>
    <row r="4856">
      <c r="A4856">
        <v>2018</v>
      </c>
      <c r="B4856" t="str">
        <v>children_of_record_8_yrs_prior_baptized</v>
      </c>
      <c r="C4856" t="str">
        <v>% children of record, 8 yrs prior, baptized</v>
      </c>
      <c r="D4856" t="str">
        <v>yes</v>
      </c>
      <c r="E4856" t="str">
        <v>Prior-year CoR baptism rate - 0.0002</v>
      </c>
    </row>
    <row r="4857">
      <c r="A4857">
        <v>2018</v>
      </c>
      <c r="B4857" t="str">
        <v>percent_cor_from_8_years_prior_lost</v>
      </c>
      <c r="C4857" t="str">
        <v>Percent CoR from 8 years prior lost</v>
      </c>
      <c r="D4857" t="str">
        <v>yes</v>
      </c>
      <c r="E4857" t="str">
        <v>(CoR 8 years prior - CoR baptisms) / CoR 8 years prior</v>
      </c>
    </row>
    <row r="4858">
      <c r="A4858">
        <v>2018</v>
      </c>
      <c r="B4858" t="str">
        <v>yoy_converts</v>
      </c>
      <c r="C4858" t="str">
        <v>YoY % ∆ Converts</v>
      </c>
      <c r="D4858" t="str">
        <v>yes</v>
      </c>
      <c r="E4858" t="str">
        <v>(Converts - prior-year converts) / prior-year converts</v>
      </c>
    </row>
    <row r="4859">
      <c r="A4859">
        <v>2018</v>
      </c>
      <c r="B4859" t="str">
        <v>membership_increase</v>
      </c>
      <c r="C4859" t="str">
        <v>Membership Increase</v>
      </c>
      <c r="D4859" t="str">
        <v>yes</v>
      </c>
      <c r="E4859" t="str">
        <v>Converts + children-of-record baptisms</v>
      </c>
    </row>
    <row r="4860">
      <c r="A4860">
        <v>2018</v>
      </c>
      <c r="B4860" t="str">
        <v>attrition</v>
      </c>
      <c r="C4860" t="str">
        <v>% ∆ Attrition</v>
      </c>
      <c r="D4860" t="str">
        <v>no</v>
      </c>
      <c r="E4860" t="str">
        <v>(Current attrition - prior-year attrition) / prior-year attrition</v>
      </c>
    </row>
    <row r="4861">
      <c r="A4861">
        <v>2018</v>
      </c>
      <c r="B4861" t="str">
        <v>member_attrition_officially_accounted_for_death_resignation_unbaptized_8yo</v>
      </c>
      <c r="C4861" t="str">
        <v>Member Attrition Officially Accounted For (Death, Resignation, Unbaptized-8yo)</v>
      </c>
      <c r="D4861" t="str">
        <v>yes</v>
      </c>
      <c r="E4861" t="str">
        <v>Membership increase - official net growth</v>
      </c>
    </row>
    <row r="4862">
      <c r="A4862">
        <v>2018</v>
      </c>
      <c r="B4862" t="str">
        <v>missionaries</v>
      </c>
      <c r="C4862" t="str">
        <v>% ∆ Missionaries</v>
      </c>
      <c r="D4862" t="str">
        <v>yes</v>
      </c>
      <c r="E4862" t="str">
        <v>(Full-time missionaries - prior-year full-time missionaries) / prior-year full-time missionaries</v>
      </c>
    </row>
    <row r="4863">
      <c r="A4863">
        <v>2018</v>
      </c>
      <c r="B4863" t="str">
        <v>of_church_on_mission</v>
      </c>
      <c r="C4863" t="str">
        <v>% of Church on Mission</v>
      </c>
      <c r="D4863" t="str">
        <v>yes</v>
      </c>
      <c r="E4863" t="str">
        <v>Full-time missionaries / official membership</v>
      </c>
    </row>
    <row r="4864">
      <c r="A4864">
        <v>2018</v>
      </c>
      <c r="B4864" t="str">
        <v>conv_missionary</v>
      </c>
      <c r="C4864" t="str">
        <v>% ∆ Conv / Missionary</v>
      </c>
      <c r="D4864" t="str">
        <v>yes</v>
      </c>
      <c r="E4864" t="str">
        <v>(Conv / Missionary - prior-year Conv / Missionary) / prior-year Conv / Missionary</v>
      </c>
    </row>
    <row r="4865">
      <c r="A4865">
        <v>2018</v>
      </c>
      <c r="B4865" t="str">
        <v>conv_missionary_ai</v>
      </c>
      <c r="C4865" t="str">
        <v>Conv / Missionary</v>
      </c>
      <c r="D4865" t="str">
        <v>yes</v>
      </c>
      <c r="E4865" t="str">
        <v>Converts / full-time missionaries</v>
      </c>
    </row>
    <row r="4866">
      <c r="A4866">
        <v>2018</v>
      </c>
      <c r="B4866" t="str">
        <v>net_membership_growth_missionary</v>
      </c>
      <c r="C4866" t="str">
        <v>Net Membership Growth / Missionary</v>
      </c>
      <c r="D4866" t="str">
        <v>yes</v>
      </c>
      <c r="E4866" t="str">
        <v>Official net growth / full-time missionaries</v>
      </c>
    </row>
    <row r="4867">
      <c r="A4867">
        <v>2018</v>
      </c>
      <c r="B4867" t="str">
        <v>gross_membership_increase_missionary</v>
      </c>
      <c r="C4867" t="str">
        <v>Gross Membership Increase / Missionary</v>
      </c>
      <c r="D4867" t="str">
        <v>yes</v>
      </c>
      <c r="E4867" t="str">
        <v>Membership increase / full-time missionaries</v>
      </c>
    </row>
    <row r="4868">
      <c r="A4868">
        <v>2018</v>
      </c>
      <c r="B4868" t="str">
        <v>service_missionaries</v>
      </c>
      <c r="C4868" t="str">
        <v>% ∆ Service Missionaries</v>
      </c>
      <c r="D4868" t="str">
        <v>yes</v>
      </c>
      <c r="E4868" t="str">
        <v>(Service missionaries - prior-year service missionaries) / prior-year service missionaries</v>
      </c>
    </row>
    <row r="4869">
      <c r="A4869">
        <v>2018</v>
      </c>
      <c r="B4869" t="str">
        <v>all_missionaries</v>
      </c>
      <c r="C4869" t="str">
        <v>% ∆ All Missionaries</v>
      </c>
      <c r="D4869" t="str">
        <v>yes</v>
      </c>
      <c r="E4869" t="str">
        <v>(All missionaries - prior-year all missionaries) / prior-year all missionaries</v>
      </c>
    </row>
    <row r="4870">
      <c r="A4870">
        <v>2018</v>
      </c>
      <c r="B4870" t="str">
        <v>stakes</v>
      </c>
      <c r="C4870" t="str">
        <v>% ∆ Stakes</v>
      </c>
      <c r="D4870" t="str">
        <v>yes</v>
      </c>
      <c r="E4870" t="str">
        <v>(Stakes - prior-year stakes) / prior-year stakes</v>
      </c>
    </row>
    <row r="4871">
      <c r="A4871">
        <v>2018</v>
      </c>
      <c r="B4871" t="str">
        <v>districts_branches_prior_to_1980</v>
      </c>
      <c r="C4871" t="str">
        <v>% ∆ Districts (Branches prior to 1980)</v>
      </c>
      <c r="D4871" t="str">
        <v>yes</v>
      </c>
      <c r="E4871" t="str">
        <v>(Districts - prior-year districts) / prior-year districts</v>
      </c>
    </row>
    <row r="4872">
      <c r="A4872">
        <v>2018</v>
      </c>
      <c r="B4872" t="str">
        <v>members_stake_district</v>
      </c>
      <c r="C4872" t="str">
        <v>% ∆ Members / Stake &amp; District</v>
      </c>
      <c r="D4872" t="str">
        <v>yes</v>
      </c>
      <c r="E4872" t="str">
        <v>Year-over-year change in members per stake or district</v>
      </c>
    </row>
    <row r="4873">
      <c r="A4873">
        <v>2018</v>
      </c>
      <c r="B4873" t="str">
        <v>members_stake_district_bd</v>
      </c>
      <c r="C4873" t="str">
        <v>Members / Stake &amp; District</v>
      </c>
      <c r="D4873" t="str">
        <v>yes</v>
      </c>
      <c r="E4873" t="str">
        <v>Official membership / (stakes + districts)</v>
      </c>
    </row>
    <row r="4874">
      <c r="A4874">
        <v>2018</v>
      </c>
      <c r="B4874" t="str">
        <v>wards_branches</v>
      </c>
      <c r="C4874" t="str">
        <v>% ∆ Wards + Branches</v>
      </c>
      <c r="D4874" t="str">
        <v>yes</v>
      </c>
      <c r="E4874" t="str">
        <v>(Wards and branches - prior-year wards and branches) / prior-year wards and branches</v>
      </c>
    </row>
    <row r="4875">
      <c r="A4875">
        <v>2018</v>
      </c>
      <c r="B4875" t="str">
        <v>ward_branch_stake</v>
      </c>
      <c r="C4875" t="str">
        <v>Ward &amp; Branch / Stake</v>
      </c>
      <c r="D4875" t="str">
        <v>yes</v>
      </c>
      <c r="E4875" t="str">
        <v>Wards and branches / stakes</v>
      </c>
    </row>
    <row r="4876">
      <c r="A4876">
        <v>2018</v>
      </c>
      <c r="B4876" t="str">
        <v>wards_branches_stake_lost_since_1973</v>
      </c>
      <c r="C4876" t="str">
        <v>Wards + Branches / Stake lost since 1973</v>
      </c>
      <c r="D4876" t="str">
        <v>no</v>
      </c>
      <c r="E4876" t="str">
        <v>(1973 wards and branches / stakes) - (current wards and branches / stakes)</v>
      </c>
    </row>
    <row r="4877">
      <c r="A4877">
        <v>2018</v>
      </c>
      <c r="B4877" t="str">
        <v>members_ward_branch</v>
      </c>
      <c r="C4877" t="str">
        <v>Members / Ward &amp; Branch</v>
      </c>
      <c r="D4877" t="str">
        <v>yes</v>
      </c>
      <c r="E4877" t="str">
        <v>Official membership / wards and branches</v>
      </c>
    </row>
    <row r="4878">
      <c r="A4878">
        <v>2018</v>
      </c>
      <c r="B4878" t="str">
        <v>ward_branch_rolls_since_1980</v>
      </c>
      <c r="C4878" t="str">
        <v>Ward &amp; Branch Rolls ∆ since 1980</v>
      </c>
      <c r="D4878" t="str">
        <v>no</v>
      </c>
      <c r="E4878" t="str">
        <v>(Current members per ward and branch) - (1980 members per ward and branch)</v>
      </c>
    </row>
    <row r="4879">
      <c r="A4879">
        <v>2018</v>
      </c>
      <c r="B4879" t="str">
        <v>supplemental_new_missionaries</v>
      </c>
      <c r="C4879" t="str">
        <v>New Missionaries</v>
      </c>
      <c r="D4879" t="str">
        <v>no</v>
      </c>
      <c r="E4879" t="str">
        <v>(AE191+AF191+AG191)</v>
      </c>
    </row>
    <row r="4880">
      <c r="A4880">
        <v>2018</v>
      </c>
      <c r="B4880" t="str">
        <v>supplemental_total_female_missionaries</v>
      </c>
      <c r="C4880" t="str">
        <v>Total Female Missionaries</v>
      </c>
      <c r="D4880" t="str">
        <v>no</v>
      </c>
      <c r="E4880" t="str">
        <v>round((AB191-(AH191/2))*0.27,0)</v>
      </c>
    </row>
    <row r="4881">
      <c r="A4881">
        <v>2019</v>
      </c>
      <c r="B4881" t="str">
        <v>official_net_growth</v>
      </c>
      <c r="C4881" t="str">
        <v>Official Net Growth</v>
      </c>
      <c r="D4881" t="str">
        <v>yes</v>
      </c>
      <c r="E4881" t="str">
        <v>Official membership - prior-year official membership</v>
      </c>
    </row>
    <row r="4882">
      <c r="A4882">
        <v>2019</v>
      </c>
      <c r="B4882" t="str">
        <v>official_growth_rate</v>
      </c>
      <c r="C4882" t="str">
        <v>Official Growth Rate</v>
      </c>
      <c r="D4882" t="str">
        <v>yes</v>
      </c>
      <c r="E4882" t="str">
        <v>Official net growth / prior-year official membership</v>
      </c>
    </row>
    <row r="4883">
      <c r="A4883">
        <v>2019</v>
      </c>
      <c r="B4883" t="str">
        <v>yoy_net_growth</v>
      </c>
      <c r="C4883" t="str">
        <v>YoY % ∆ Net Growth</v>
      </c>
      <c r="D4883" t="str">
        <v>yes</v>
      </c>
      <c r="E4883" t="str">
        <v>(Official net growth - prior-year net growth) / prior-year net growth</v>
      </c>
    </row>
    <row r="4884">
      <c r="A4884">
        <v>2019</v>
      </c>
      <c r="B4884" t="str">
        <v>cor_baptisms</v>
      </c>
      <c r="C4884" t="str">
        <v>CoR Baptisms</v>
      </c>
      <c r="D4884" t="str">
        <v>yes</v>
      </c>
      <c r="E4884" t="str">
        <v>Children of record from 8 years prior * current CoR baptism rate</v>
      </c>
    </row>
    <row r="4885">
      <c r="A4885">
        <v>2019</v>
      </c>
      <c r="B4885" t="str">
        <v>yoy_cor</v>
      </c>
      <c r="C4885" t="str">
        <v>YoY % ∆ CoR</v>
      </c>
      <c r="D4885" t="str">
        <v>yes</v>
      </c>
      <c r="E4885" t="str">
        <v>(Children of record - prior-year children of record) / prior-year children of record</v>
      </c>
    </row>
    <row r="4886">
      <c r="A4886">
        <v>2019</v>
      </c>
      <c r="B4886" t="str">
        <v>cor_baptisms_as_of_net_growth</v>
      </c>
      <c r="C4886" t="str">
        <v>∆ CoR Baptisms as % of Net Growth</v>
      </c>
      <c r="D4886" t="str">
        <v>yes</v>
      </c>
      <c r="E4886" t="str">
        <v>Children-of-record baptisms / official net growth</v>
      </c>
    </row>
    <row r="4887">
      <c r="A4887">
        <v>2019</v>
      </c>
      <c r="B4887" t="str">
        <v>children_of_record_8_yrs_prior_baptized</v>
      </c>
      <c r="C4887" t="str">
        <v>% children of record, 8 yrs prior, baptized</v>
      </c>
      <c r="D4887" t="str">
        <v>yes</v>
      </c>
      <c r="E4887" t="str">
        <v>Prior-year CoR baptism rate - 0.0002</v>
      </c>
    </row>
    <row r="4888">
      <c r="A4888">
        <v>2019</v>
      </c>
      <c r="B4888" t="str">
        <v>percent_cor_from_8_years_prior_lost</v>
      </c>
      <c r="C4888" t="str">
        <v>Percent CoR from 8 years prior lost</v>
      </c>
      <c r="D4888" t="str">
        <v>yes</v>
      </c>
      <c r="E4888" t="str">
        <v>(CoR 8 years prior - CoR baptisms) / CoR 8 years prior</v>
      </c>
    </row>
    <row r="4889">
      <c r="A4889">
        <v>2019</v>
      </c>
      <c r="B4889" t="str">
        <v>yoy_converts</v>
      </c>
      <c r="C4889" t="str">
        <v>YoY % ∆ Converts</v>
      </c>
      <c r="D4889" t="str">
        <v>yes</v>
      </c>
      <c r="E4889" t="str">
        <v>(Converts - prior-year converts) / prior-year converts</v>
      </c>
    </row>
    <row r="4890">
      <c r="A4890">
        <v>2019</v>
      </c>
      <c r="B4890" t="str">
        <v>membership_increase</v>
      </c>
      <c r="C4890" t="str">
        <v>Membership Increase</v>
      </c>
      <c r="D4890" t="str">
        <v>yes</v>
      </c>
      <c r="E4890" t="str">
        <v>Converts + children-of-record baptisms</v>
      </c>
    </row>
    <row r="4891">
      <c r="A4891">
        <v>2019</v>
      </c>
      <c r="B4891" t="str">
        <v>attrition</v>
      </c>
      <c r="C4891" t="str">
        <v>% ∆ Attrition</v>
      </c>
      <c r="D4891" t="str">
        <v>no</v>
      </c>
      <c r="E4891" t="str">
        <v>(Current attrition - prior-year attrition) / prior-year attrition</v>
      </c>
    </row>
    <row r="4892">
      <c r="A4892">
        <v>2019</v>
      </c>
      <c r="B4892" t="str">
        <v>member_attrition_officially_accounted_for_death_resignation_unbaptized_8yo</v>
      </c>
      <c r="C4892" t="str">
        <v>Member Attrition Officially Accounted For (Death, Resignation, Unbaptized-8yo)</v>
      </c>
      <c r="D4892" t="str">
        <v>yes</v>
      </c>
      <c r="E4892" t="str">
        <v>Membership increase - official net growth</v>
      </c>
    </row>
    <row r="4893">
      <c r="A4893">
        <v>2019</v>
      </c>
      <c r="B4893" t="str">
        <v>missionaries</v>
      </c>
      <c r="C4893" t="str">
        <v>% ∆ Missionaries</v>
      </c>
      <c r="D4893" t="str">
        <v>yes</v>
      </c>
      <c r="E4893" t="str">
        <v>(Full-time missionaries - prior-year full-time missionaries) / prior-year full-time missionaries</v>
      </c>
    </row>
    <row r="4894">
      <c r="A4894">
        <v>2019</v>
      </c>
      <c r="B4894" t="str">
        <v>of_church_on_mission</v>
      </c>
      <c r="C4894" t="str">
        <v>% of Church on Mission</v>
      </c>
      <c r="D4894" t="str">
        <v>yes</v>
      </c>
      <c r="E4894" t="str">
        <v>Full-time missionaries / official membership</v>
      </c>
    </row>
    <row r="4895">
      <c r="A4895">
        <v>2019</v>
      </c>
      <c r="B4895" t="str">
        <v>conv_missionary</v>
      </c>
      <c r="C4895" t="str">
        <v>% ∆ Conv / Missionary</v>
      </c>
      <c r="D4895" t="str">
        <v>yes</v>
      </c>
      <c r="E4895" t="str">
        <v>(Conv / Missionary - prior-year Conv / Missionary) / prior-year Conv / Missionary</v>
      </c>
    </row>
    <row r="4896">
      <c r="A4896">
        <v>2019</v>
      </c>
      <c r="B4896" t="str">
        <v>conv_missionary_ai</v>
      </c>
      <c r="C4896" t="str">
        <v>Conv / Missionary</v>
      </c>
      <c r="D4896" t="str">
        <v>yes</v>
      </c>
      <c r="E4896" t="str">
        <v>Converts / full-time missionaries</v>
      </c>
    </row>
    <row r="4897">
      <c r="A4897">
        <v>2019</v>
      </c>
      <c r="B4897" t="str">
        <v>net_membership_growth_missionary</v>
      </c>
      <c r="C4897" t="str">
        <v>Net Membership Growth / Missionary</v>
      </c>
      <c r="D4897" t="str">
        <v>yes</v>
      </c>
      <c r="E4897" t="str">
        <v>Official net growth / full-time missionaries</v>
      </c>
    </row>
    <row r="4898">
      <c r="A4898">
        <v>2019</v>
      </c>
      <c r="B4898" t="str">
        <v>gross_membership_increase_missionary</v>
      </c>
      <c r="C4898" t="str">
        <v>Gross Membership Increase / Missionary</v>
      </c>
      <c r="D4898" t="str">
        <v>yes</v>
      </c>
      <c r="E4898" t="str">
        <v>Membership increase / full-time missionaries</v>
      </c>
    </row>
    <row r="4899">
      <c r="A4899">
        <v>2019</v>
      </c>
      <c r="B4899" t="str">
        <v>service_missionaries</v>
      </c>
      <c r="C4899" t="str">
        <v>% ∆ Service Missionaries</v>
      </c>
      <c r="D4899" t="str">
        <v>yes</v>
      </c>
      <c r="E4899" t="str">
        <v>(Service missionaries - prior-year service missionaries) / prior-year service missionaries</v>
      </c>
    </row>
    <row r="4900">
      <c r="A4900">
        <v>2019</v>
      </c>
      <c r="B4900" t="str">
        <v>all_missionaries</v>
      </c>
      <c r="C4900" t="str">
        <v>% ∆ All Missionaries</v>
      </c>
      <c r="D4900" t="str">
        <v>yes</v>
      </c>
      <c r="E4900" t="str">
        <v>(All missionaries - prior-year all missionaries) / prior-year all missionaries</v>
      </c>
    </row>
    <row r="4901">
      <c r="A4901">
        <v>2019</v>
      </c>
      <c r="B4901" t="str">
        <v>stakes</v>
      </c>
      <c r="C4901" t="str">
        <v>% ∆ Stakes</v>
      </c>
      <c r="D4901" t="str">
        <v>yes</v>
      </c>
      <c r="E4901" t="str">
        <v>(Stakes - prior-year stakes) / prior-year stakes</v>
      </c>
    </row>
    <row r="4902">
      <c r="A4902">
        <v>2019</v>
      </c>
      <c r="B4902" t="str">
        <v>districts_branches_prior_to_1980</v>
      </c>
      <c r="C4902" t="str">
        <v>% ∆ Districts (Branches prior to 1980)</v>
      </c>
      <c r="D4902" t="str">
        <v>yes</v>
      </c>
      <c r="E4902" t="str">
        <v>(Districts - prior-year districts) / prior-year districts</v>
      </c>
    </row>
    <row r="4903">
      <c r="A4903">
        <v>2019</v>
      </c>
      <c r="B4903" t="str">
        <v>members_stake_district</v>
      </c>
      <c r="C4903" t="str">
        <v>% ∆ Members / Stake &amp; District</v>
      </c>
      <c r="D4903" t="str">
        <v>yes</v>
      </c>
      <c r="E4903" t="str">
        <v>Year-over-year change in members per stake or district</v>
      </c>
    </row>
    <row r="4904">
      <c r="A4904">
        <v>2019</v>
      </c>
      <c r="B4904" t="str">
        <v>members_stake_district_bd</v>
      </c>
      <c r="C4904" t="str">
        <v>Members / Stake &amp; District</v>
      </c>
      <c r="D4904" t="str">
        <v>yes</v>
      </c>
      <c r="E4904" t="str">
        <v>Official membership / (stakes + districts)</v>
      </c>
    </row>
    <row r="4905">
      <c r="A4905">
        <v>2019</v>
      </c>
      <c r="B4905" t="str">
        <v>wards_branches</v>
      </c>
      <c r="C4905" t="str">
        <v>% ∆ Wards + Branches</v>
      </c>
      <c r="D4905" t="str">
        <v>yes</v>
      </c>
      <c r="E4905" t="str">
        <v>(Wards and branches - prior-year wards and branches) / prior-year wards and branches</v>
      </c>
    </row>
    <row r="4906">
      <c r="A4906">
        <v>2019</v>
      </c>
      <c r="B4906" t="str">
        <v>ward_branch_stake</v>
      </c>
      <c r="C4906" t="str">
        <v>Ward &amp; Branch / Stake</v>
      </c>
      <c r="D4906" t="str">
        <v>yes</v>
      </c>
      <c r="E4906" t="str">
        <v>Wards and branches / stakes</v>
      </c>
    </row>
    <row r="4907">
      <c r="A4907">
        <v>2019</v>
      </c>
      <c r="B4907" t="str">
        <v>wards_branches_stake_lost_since_1973</v>
      </c>
      <c r="C4907" t="str">
        <v>Wards + Branches / Stake lost since 1973</v>
      </c>
      <c r="D4907" t="str">
        <v>no</v>
      </c>
      <c r="E4907" t="str">
        <v>(1973 wards and branches / stakes) - (current wards and branches / stakes)</v>
      </c>
    </row>
    <row r="4908">
      <c r="A4908">
        <v>2019</v>
      </c>
      <c r="B4908" t="str">
        <v>members_ward_branch</v>
      </c>
      <c r="C4908" t="str">
        <v>Members / Ward &amp; Branch</v>
      </c>
      <c r="D4908" t="str">
        <v>yes</v>
      </c>
      <c r="E4908" t="str">
        <v>Official membership / wards and branches</v>
      </c>
    </row>
    <row r="4909">
      <c r="A4909">
        <v>2019</v>
      </c>
      <c r="B4909" t="str">
        <v>ward_branch_rolls_since_1980</v>
      </c>
      <c r="C4909" t="str">
        <v>Ward &amp; Branch Rolls ∆ since 1980</v>
      </c>
      <c r="D4909" t="str">
        <v>no</v>
      </c>
      <c r="E4909" t="str">
        <v>(Current members per ward and branch) - (1980 members per ward and branch)</v>
      </c>
    </row>
    <row r="4910">
      <c r="A4910">
        <v>2019</v>
      </c>
      <c r="B4910" t="str">
        <v>supplemental_total_female_missionaries</v>
      </c>
      <c r="C4910" t="str">
        <v>Total Female Missionaries</v>
      </c>
      <c r="D4910" t="str">
        <v>no</v>
      </c>
      <c r="E4910" t="str">
        <v>AB192-AH192-AI192</v>
      </c>
    </row>
    <row r="4911">
      <c r="A4911">
        <v>2020</v>
      </c>
      <c r="B4911" t="str">
        <v>official_net_growth</v>
      </c>
      <c r="C4911" t="str">
        <v>Official Net Growth</v>
      </c>
      <c r="D4911" t="str">
        <v>yes</v>
      </c>
      <c r="E4911" t="str">
        <v>Official membership - prior-year official membership</v>
      </c>
    </row>
    <row r="4912">
      <c r="A4912">
        <v>2020</v>
      </c>
      <c r="B4912" t="str">
        <v>official_growth_rate</v>
      </c>
      <c r="C4912" t="str">
        <v>Official Growth Rate</v>
      </c>
      <c r="D4912" t="str">
        <v>yes</v>
      </c>
      <c r="E4912" t="str">
        <v>Official net growth / prior-year official membership</v>
      </c>
    </row>
    <row r="4913">
      <c r="A4913">
        <v>2020</v>
      </c>
      <c r="B4913" t="str">
        <v>yoy_net_growth</v>
      </c>
      <c r="C4913" t="str">
        <v>YoY % ∆ Net Growth</v>
      </c>
      <c r="D4913" t="str">
        <v>yes</v>
      </c>
      <c r="E4913" t="str">
        <v>(Official net growth - prior-year net growth) / prior-year net growth</v>
      </c>
    </row>
    <row r="4914">
      <c r="A4914">
        <v>2020</v>
      </c>
      <c r="B4914" t="str">
        <v>cor_baptisms</v>
      </c>
      <c r="C4914" t="str">
        <v>CoR Baptisms</v>
      </c>
      <c r="D4914" t="str">
        <v>yes</v>
      </c>
      <c r="E4914" t="str">
        <v>Children of record from 8 years prior * current CoR baptism rate</v>
      </c>
    </row>
    <row r="4915">
      <c r="A4915">
        <v>2020</v>
      </c>
      <c r="B4915" t="str">
        <v>yoy_cor</v>
      </c>
      <c r="C4915" t="str">
        <v>YoY % ∆ CoR</v>
      </c>
      <c r="D4915" t="str">
        <v>yes</v>
      </c>
      <c r="E4915" t="str">
        <v>(Children of record - prior-year children of record) / prior-year children of record</v>
      </c>
    </row>
    <row r="4916">
      <c r="A4916">
        <v>2020</v>
      </c>
      <c r="B4916" t="str">
        <v>cor_baptisms_as_of_net_growth</v>
      </c>
      <c r="C4916" t="str">
        <v>∆ CoR Baptisms as % of Net Growth</v>
      </c>
      <c r="D4916" t="str">
        <v>yes</v>
      </c>
      <c r="E4916" t="str">
        <v>Children-of-record baptisms / official net growth</v>
      </c>
    </row>
    <row r="4917">
      <c r="A4917">
        <v>2020</v>
      </c>
      <c r="B4917" t="str">
        <v>children_of_record_8_yrs_prior_baptized</v>
      </c>
      <c r="C4917" t="str">
        <v>% children of record, 8 yrs prior, baptized</v>
      </c>
      <c r="D4917" t="str">
        <v>yes</v>
      </c>
      <c r="E4917" t="str">
        <v>Prior-year CoR baptism rate - 0.0002</v>
      </c>
    </row>
    <row r="4918">
      <c r="A4918">
        <v>2020</v>
      </c>
      <c r="B4918" t="str">
        <v>percent_cor_from_8_years_prior_lost</v>
      </c>
      <c r="C4918" t="str">
        <v>Percent CoR from 8 years prior lost</v>
      </c>
      <c r="D4918" t="str">
        <v>yes</v>
      </c>
      <c r="E4918" t="str">
        <v>(CoR 8 years prior - CoR baptisms) / CoR 8 years prior</v>
      </c>
    </row>
    <row r="4919">
      <c r="A4919">
        <v>2020</v>
      </c>
      <c r="B4919" t="str">
        <v>yoy_converts</v>
      </c>
      <c r="C4919" t="str">
        <v>YoY % ∆ Converts</v>
      </c>
      <c r="D4919" t="str">
        <v>yes</v>
      </c>
      <c r="E4919" t="str">
        <v>(Converts - prior-year converts) / prior-year converts</v>
      </c>
    </row>
    <row r="4920">
      <c r="A4920">
        <v>2020</v>
      </c>
      <c r="B4920" t="str">
        <v>membership_increase</v>
      </c>
      <c r="C4920" t="str">
        <v>Membership Increase</v>
      </c>
      <c r="D4920" t="str">
        <v>yes</v>
      </c>
      <c r="E4920" t="str">
        <v>Converts + children-of-record baptisms</v>
      </c>
    </row>
    <row r="4921">
      <c r="A4921">
        <v>2020</v>
      </c>
      <c r="B4921" t="str">
        <v>attrition</v>
      </c>
      <c r="C4921" t="str">
        <v>% ∆ Attrition</v>
      </c>
      <c r="D4921" t="str">
        <v>no</v>
      </c>
      <c r="E4921" t="str">
        <v>(Current attrition - prior-year attrition) / prior-year attrition</v>
      </c>
    </row>
    <row r="4922">
      <c r="A4922">
        <v>2020</v>
      </c>
      <c r="B4922" t="str">
        <v>member_attrition_officially_accounted_for_death_resignation_unbaptized_8yo</v>
      </c>
      <c r="C4922" t="str">
        <v>Member Attrition Officially Accounted For (Death, Resignation, Unbaptized-8yo)</v>
      </c>
      <c r="D4922" t="str">
        <v>yes</v>
      </c>
      <c r="E4922" t="str">
        <v>Membership increase - official net growth</v>
      </c>
    </row>
    <row r="4923">
      <c r="A4923">
        <v>2020</v>
      </c>
      <c r="B4923" t="str">
        <v>missionaries</v>
      </c>
      <c r="C4923" t="str">
        <v>% ∆ Missionaries</v>
      </c>
      <c r="D4923" t="str">
        <v>yes</v>
      </c>
      <c r="E4923" t="str">
        <v>(Full-time missionaries - prior-year full-time missionaries) / prior-year full-time missionaries</v>
      </c>
    </row>
    <row r="4924">
      <c r="A4924">
        <v>2020</v>
      </c>
      <c r="B4924" t="str">
        <v>of_church_on_mission</v>
      </c>
      <c r="C4924" t="str">
        <v>% of Church on Mission</v>
      </c>
      <c r="D4924" t="str">
        <v>yes</v>
      </c>
      <c r="E4924" t="str">
        <v>Full-time missionaries / official membership</v>
      </c>
    </row>
    <row r="4925">
      <c r="A4925">
        <v>2020</v>
      </c>
      <c r="B4925" t="str">
        <v>conv_missionary</v>
      </c>
      <c r="C4925" t="str">
        <v>% ∆ Conv / Missionary</v>
      </c>
      <c r="D4925" t="str">
        <v>yes</v>
      </c>
      <c r="E4925" t="str">
        <v>(Conv / Missionary - prior-year Conv / Missionary) / prior-year Conv / Missionary</v>
      </c>
    </row>
    <row r="4926">
      <c r="A4926">
        <v>2020</v>
      </c>
      <c r="B4926" t="str">
        <v>conv_missionary_ai</v>
      </c>
      <c r="C4926" t="str">
        <v>Conv / Missionary</v>
      </c>
      <c r="D4926" t="str">
        <v>yes</v>
      </c>
      <c r="E4926" t="str">
        <v>Converts / full-time missionaries</v>
      </c>
    </row>
    <row r="4927">
      <c r="A4927">
        <v>2020</v>
      </c>
      <c r="B4927" t="str">
        <v>net_membership_growth_missionary</v>
      </c>
      <c r="C4927" t="str">
        <v>Net Membership Growth / Missionary</v>
      </c>
      <c r="D4927" t="str">
        <v>yes</v>
      </c>
      <c r="E4927" t="str">
        <v>Official net growth / full-time missionaries</v>
      </c>
    </row>
    <row r="4928">
      <c r="A4928">
        <v>2020</v>
      </c>
      <c r="B4928" t="str">
        <v>gross_membership_increase_missionary</v>
      </c>
      <c r="C4928" t="str">
        <v>Gross Membership Increase / Missionary</v>
      </c>
      <c r="D4928" t="str">
        <v>yes</v>
      </c>
      <c r="E4928" t="str">
        <v>Membership increase / full-time missionaries</v>
      </c>
    </row>
    <row r="4929">
      <c r="A4929">
        <v>2020</v>
      </c>
      <c r="B4929" t="str">
        <v>service_missionaries</v>
      </c>
      <c r="C4929" t="str">
        <v>% ∆ Service Missionaries</v>
      </c>
      <c r="D4929" t="str">
        <v>yes</v>
      </c>
      <c r="E4929" t="str">
        <v>(Service missionaries - prior-year service missionaries) / prior-year service missionaries</v>
      </c>
    </row>
    <row r="4930">
      <c r="A4930">
        <v>2020</v>
      </c>
      <c r="B4930" t="str">
        <v>all_missionaries</v>
      </c>
      <c r="C4930" t="str">
        <v>% ∆ All Missionaries</v>
      </c>
      <c r="D4930" t="str">
        <v>yes</v>
      </c>
      <c r="E4930" t="str">
        <v>(All missionaries - prior-year all missionaries) / prior-year all missionaries</v>
      </c>
    </row>
    <row r="4931">
      <c r="A4931">
        <v>2020</v>
      </c>
      <c r="B4931" t="str">
        <v>stakes</v>
      </c>
      <c r="C4931" t="str">
        <v>% ∆ Stakes</v>
      </c>
      <c r="D4931" t="str">
        <v>yes</v>
      </c>
      <c r="E4931" t="str">
        <v>(Stakes - prior-year stakes) / prior-year stakes</v>
      </c>
    </row>
    <row r="4932">
      <c r="A4932">
        <v>2020</v>
      </c>
      <c r="B4932" t="str">
        <v>districts_branches_prior_to_1980</v>
      </c>
      <c r="C4932" t="str">
        <v>% ∆ Districts (Branches prior to 1980)</v>
      </c>
      <c r="D4932" t="str">
        <v>yes</v>
      </c>
      <c r="E4932" t="str">
        <v>(Districts - prior-year districts) / prior-year districts</v>
      </c>
    </row>
    <row r="4933">
      <c r="A4933">
        <v>2020</v>
      </c>
      <c r="B4933" t="str">
        <v>members_stake_district</v>
      </c>
      <c r="C4933" t="str">
        <v>% ∆ Members / Stake &amp; District</v>
      </c>
      <c r="D4933" t="str">
        <v>yes</v>
      </c>
      <c r="E4933" t="str">
        <v>Year-over-year change in members per stake or district</v>
      </c>
    </row>
    <row r="4934">
      <c r="A4934">
        <v>2020</v>
      </c>
      <c r="B4934" t="str">
        <v>members_stake_district_bd</v>
      </c>
      <c r="C4934" t="str">
        <v>Members / Stake &amp; District</v>
      </c>
      <c r="D4934" t="str">
        <v>yes</v>
      </c>
      <c r="E4934" t="str">
        <v>Official membership / (stakes + districts)</v>
      </c>
    </row>
    <row r="4935">
      <c r="A4935">
        <v>2020</v>
      </c>
      <c r="B4935" t="str">
        <v>wards_branches</v>
      </c>
      <c r="C4935" t="str">
        <v>% ∆ Wards + Branches</v>
      </c>
      <c r="D4935" t="str">
        <v>yes</v>
      </c>
      <c r="E4935" t="str">
        <v>(Wards and branches - prior-year wards and branches) / prior-year wards and branches</v>
      </c>
    </row>
    <row r="4936">
      <c r="A4936">
        <v>2020</v>
      </c>
      <c r="B4936" t="str">
        <v>ward_branch_stake</v>
      </c>
      <c r="C4936" t="str">
        <v>Ward &amp; Branch / Stake</v>
      </c>
      <c r="D4936" t="str">
        <v>yes</v>
      </c>
      <c r="E4936" t="str">
        <v>Wards and branches / stakes</v>
      </c>
    </row>
    <row r="4937">
      <c r="A4937">
        <v>2020</v>
      </c>
      <c r="B4937" t="str">
        <v>wards_branches_stake_lost_since_1973</v>
      </c>
      <c r="C4937" t="str">
        <v>Wards + Branches / Stake lost since 1973</v>
      </c>
      <c r="D4937" t="str">
        <v>no</v>
      </c>
      <c r="E4937" t="str">
        <v>(1973 wards and branches / stakes) - (current wards and branches / stakes)</v>
      </c>
    </row>
    <row r="4938">
      <c r="A4938">
        <v>2020</v>
      </c>
      <c r="B4938" t="str">
        <v>members_ward_branch</v>
      </c>
      <c r="C4938" t="str">
        <v>Members / Ward &amp; Branch</v>
      </c>
      <c r="D4938" t="str">
        <v>yes</v>
      </c>
      <c r="E4938" t="str">
        <v>Official membership / wards and branches</v>
      </c>
    </row>
    <row r="4939">
      <c r="A4939">
        <v>2020</v>
      </c>
      <c r="B4939" t="str">
        <v>ward_branch_rolls_since_1980</v>
      </c>
      <c r="C4939" t="str">
        <v>Ward &amp; Branch Rolls ∆ since 1980</v>
      </c>
      <c r="D4939" t="str">
        <v>no</v>
      </c>
      <c r="E4939" t="str">
        <v>(Current members per ward and branch) - (1980 members per ward and branch)</v>
      </c>
    </row>
    <row r="4940">
      <c r="A4940">
        <v>2020</v>
      </c>
      <c r="B4940" t="str">
        <v>supplemental_mormon_death_rate</v>
      </c>
      <c r="C4940" t="str">
        <v>Mormon Death Rate</v>
      </c>
      <c r="D4940" t="str">
        <v>no</v>
      </c>
      <c r="E4940" t="str">
        <v>round((average(indirect("H"&amp;max(A193-1827-round(K193,0)-20,2)&amp;":H"&amp;max(A193-1827-round(K193,0),2)+min(round((A193-1827)/2,0),20)))+average(indirect("G"&amp;max(A193-1824-round(K193,0)-20,2)&amp;":G"&amp;max(A193-1824-round(K193,0),2)+min(round((A193-1824)/2,0),20)))+average(indirect("E"&amp;max(A193-1827-round(K193-(((3*K193/4)+8)/2),0)-20,2)&amp;":E"&amp;max(A193-1827-round(K193-(((3*K193/4)+8)/2),0),2)+min(round((A193-1827)/2,0),20))))*800/B192,1)</v>
      </c>
    </row>
    <row r="4941">
      <c r="A4941">
        <v>2020</v>
      </c>
      <c r="B4941" t="str">
        <v>supplemental_wards_and_branches_in_stakes</v>
      </c>
      <c r="C4941" t="str">
        <v>Wards and Branches in Stakes</v>
      </c>
      <c r="D4941" t="str">
        <v>no</v>
      </c>
      <c r="E4941" t="str">
        <v>U193+V193</v>
      </c>
    </row>
    <row r="4942">
      <c r="A4942">
        <v>2020</v>
      </c>
      <c r="B4942" t="str">
        <v>supplemental_branches_in_missions</v>
      </c>
      <c r="C4942" t="str">
        <v>Branches in Missions</v>
      </c>
      <c r="D4942" t="str">
        <v>no</v>
      </c>
      <c r="E4942" t="str">
        <v>T193-V193</v>
      </c>
    </row>
    <row r="4943">
      <c r="A4943">
        <v>2020</v>
      </c>
      <c r="B4943" t="str">
        <v>supplemental_new_missionaries</v>
      </c>
      <c r="C4943" t="str">
        <v>New Missionaries</v>
      </c>
      <c r="D4943" t="str">
        <v>no</v>
      </c>
      <c r="E4943" t="str">
        <v>AB193-(AB192-AF191-average(AG191:AG192)-AE192)</v>
      </c>
    </row>
    <row r="4944">
      <c r="A4944">
        <v>2020</v>
      </c>
      <c r="B4944" t="str">
        <v>supplemental_new_senior_missionaries</v>
      </c>
      <c r="C4944" t="str">
        <v>New Senior Missionaries</v>
      </c>
      <c r="D4944" t="str">
        <v>no</v>
      </c>
      <c r="E4944" t="str">
        <v>AE192*$AC$193/$AC$192</v>
      </c>
    </row>
    <row r="4945">
      <c r="A4945">
        <v>2020</v>
      </c>
      <c r="B4945" t="str">
        <v>supplemental_total_senior_missionaries</v>
      </c>
      <c r="C4945" t="str">
        <v>Total Senior Missionaries</v>
      </c>
      <c r="D4945" t="str">
        <v>no</v>
      </c>
      <c r="E4945" t="str">
        <v>round(AE193+(AE192*0.25),0)</v>
      </c>
    </row>
    <row r="4946">
      <c r="A4946">
        <v>2021</v>
      </c>
      <c r="B4946" t="str">
        <v>year</v>
      </c>
      <c r="C4946" t="str">
        <v>Year</v>
      </c>
      <c r="D4946" t="str">
        <v>yes</v>
      </c>
      <c r="E4946" t="str">
        <v>C41+1</v>
      </c>
    </row>
    <row r="4947">
      <c r="A4947">
        <v>2021</v>
      </c>
      <c r="B4947" t="str">
        <v>official_net_growth</v>
      </c>
      <c r="C4947" t="str">
        <v>Official Net Growth</v>
      </c>
      <c r="D4947" t="str">
        <v>yes</v>
      </c>
      <c r="E4947" t="str">
        <v>Official membership - prior-year official membership</v>
      </c>
    </row>
    <row r="4948">
      <c r="A4948">
        <v>2021</v>
      </c>
      <c r="B4948" t="str">
        <v>official_growth_rate</v>
      </c>
      <c r="C4948" t="str">
        <v>Official Growth Rate</v>
      </c>
      <c r="D4948" t="str">
        <v>yes</v>
      </c>
      <c r="E4948" t="str">
        <v>Official net growth / prior-year official membership</v>
      </c>
    </row>
    <row r="4949">
      <c r="A4949">
        <v>2021</v>
      </c>
      <c r="B4949" t="str">
        <v>yoy_net_growth</v>
      </c>
      <c r="C4949" t="str">
        <v>YoY % ∆ Net Growth</v>
      </c>
      <c r="D4949" t="str">
        <v>yes</v>
      </c>
      <c r="E4949" t="str">
        <v>(Official net growth - prior-year net growth) / prior-year net growth</v>
      </c>
    </row>
    <row r="4950">
      <c r="A4950">
        <v>2021</v>
      </c>
      <c r="B4950" t="str">
        <v>cor_baptisms</v>
      </c>
      <c r="C4950" t="str">
        <v>CoR Baptisms</v>
      </c>
      <c r="D4950" t="str">
        <v>yes</v>
      </c>
      <c r="E4950" t="str">
        <v>Children of record from 8 years prior * current CoR baptism rate</v>
      </c>
    </row>
    <row r="4951">
      <c r="A4951">
        <v>2021</v>
      </c>
      <c r="B4951" t="str">
        <v>yoy_cor</v>
      </c>
      <c r="C4951" t="str">
        <v>YoY % ∆ CoR</v>
      </c>
      <c r="D4951" t="str">
        <v>yes</v>
      </c>
      <c r="E4951" t="str">
        <v>(Children of record - prior-year children of record) / prior-year children of record</v>
      </c>
    </row>
    <row r="4952">
      <c r="A4952">
        <v>2021</v>
      </c>
      <c r="B4952" t="str">
        <v>cor_baptisms_as_of_net_growth</v>
      </c>
      <c r="C4952" t="str">
        <v>∆ CoR Baptisms as % of Net Growth</v>
      </c>
      <c r="D4952" t="str">
        <v>yes</v>
      </c>
      <c r="E4952" t="str">
        <v>Children-of-record baptisms / official net growth</v>
      </c>
    </row>
    <row r="4953">
      <c r="A4953">
        <v>2021</v>
      </c>
      <c r="B4953" t="str">
        <v>children_of_record_8_yrs_prior_baptized</v>
      </c>
      <c r="C4953" t="str">
        <v>% children of record, 8 yrs prior, baptized</v>
      </c>
      <c r="D4953" t="str">
        <v>yes</v>
      </c>
      <c r="E4953" t="str">
        <v>Prior-year CoR baptism rate - 0.0002</v>
      </c>
    </row>
    <row r="4954">
      <c r="A4954">
        <v>2021</v>
      </c>
      <c r="B4954" t="str">
        <v>percent_cor_from_8_years_prior_lost</v>
      </c>
      <c r="C4954" t="str">
        <v>Percent CoR from 8 years prior lost</v>
      </c>
      <c r="D4954" t="str">
        <v>yes</v>
      </c>
      <c r="E4954" t="str">
        <v>(CoR 8 years prior - CoR baptisms) / CoR 8 years prior</v>
      </c>
    </row>
    <row r="4955">
      <c r="A4955">
        <v>2021</v>
      </c>
      <c r="B4955" t="str">
        <v>yoy_converts</v>
      </c>
      <c r="C4955" t="str">
        <v>YoY % ∆ Converts</v>
      </c>
      <c r="D4955" t="str">
        <v>yes</v>
      </c>
      <c r="E4955" t="str">
        <v>(Converts - prior-year converts) / prior-year converts</v>
      </c>
    </row>
    <row r="4956">
      <c r="A4956">
        <v>2021</v>
      </c>
      <c r="B4956" t="str">
        <v>membership_increase</v>
      </c>
      <c r="C4956" t="str">
        <v>Membership Increase</v>
      </c>
      <c r="D4956" t="str">
        <v>yes</v>
      </c>
      <c r="E4956" t="str">
        <v>Converts + children-of-record baptisms</v>
      </c>
    </row>
    <row r="4957">
      <c r="A4957">
        <v>2021</v>
      </c>
      <c r="B4957" t="str">
        <v>attrition</v>
      </c>
      <c r="C4957" t="str">
        <v>% ∆ Attrition</v>
      </c>
      <c r="D4957" t="str">
        <v>no</v>
      </c>
      <c r="E4957" t="str">
        <v>(Current attrition - prior-year attrition) / prior-year attrition</v>
      </c>
    </row>
    <row r="4958">
      <c r="A4958">
        <v>2021</v>
      </c>
      <c r="B4958" t="str">
        <v>member_attrition_officially_accounted_for_death_resignation_unbaptized_8yo</v>
      </c>
      <c r="C4958" t="str">
        <v>Member Attrition Officially Accounted For (Death, Resignation, Unbaptized-8yo)</v>
      </c>
      <c r="D4958" t="str">
        <v>yes</v>
      </c>
      <c r="E4958" t="str">
        <v>Membership increase - official net growth</v>
      </c>
    </row>
    <row r="4959">
      <c r="A4959">
        <v>2021</v>
      </c>
      <c r="B4959" t="str">
        <v>missionaries</v>
      </c>
      <c r="C4959" t="str">
        <v>% ∆ Missionaries</v>
      </c>
      <c r="D4959" t="str">
        <v>yes</v>
      </c>
      <c r="E4959" t="str">
        <v>(Full-time missionaries - prior-year full-time missionaries) / prior-year full-time missionaries</v>
      </c>
    </row>
    <row r="4960">
      <c r="A4960">
        <v>2021</v>
      </c>
      <c r="B4960" t="str">
        <v>of_church_on_mission</v>
      </c>
      <c r="C4960" t="str">
        <v>% of Church on Mission</v>
      </c>
      <c r="D4960" t="str">
        <v>yes</v>
      </c>
      <c r="E4960" t="str">
        <v>Full-time missionaries / official membership</v>
      </c>
    </row>
    <row r="4961">
      <c r="A4961">
        <v>2021</v>
      </c>
      <c r="B4961" t="str">
        <v>conv_missionary</v>
      </c>
      <c r="C4961" t="str">
        <v>% ∆ Conv / Missionary</v>
      </c>
      <c r="D4961" t="str">
        <v>yes</v>
      </c>
      <c r="E4961" t="str">
        <v>(Conv / Missionary - prior-year Conv / Missionary) / prior-year Conv / Missionary</v>
      </c>
    </row>
    <row r="4962">
      <c r="A4962">
        <v>2021</v>
      </c>
      <c r="B4962" t="str">
        <v>conv_missionary_ai</v>
      </c>
      <c r="C4962" t="str">
        <v>Conv / Missionary</v>
      </c>
      <c r="D4962" t="str">
        <v>yes</v>
      </c>
      <c r="E4962" t="str">
        <v>Converts / full-time missionaries</v>
      </c>
    </row>
    <row r="4963">
      <c r="A4963">
        <v>2021</v>
      </c>
      <c r="B4963" t="str">
        <v>net_membership_growth_missionary</v>
      </c>
      <c r="C4963" t="str">
        <v>Net Membership Growth / Missionary</v>
      </c>
      <c r="D4963" t="str">
        <v>yes</v>
      </c>
      <c r="E4963" t="str">
        <v>Official net growth / full-time missionaries</v>
      </c>
    </row>
    <row r="4964">
      <c r="A4964">
        <v>2021</v>
      </c>
      <c r="B4964" t="str">
        <v>gross_membership_increase_missionary</v>
      </c>
      <c r="C4964" t="str">
        <v>Gross Membership Increase / Missionary</v>
      </c>
      <c r="D4964" t="str">
        <v>yes</v>
      </c>
      <c r="E4964" t="str">
        <v>Membership increase / full-time missionaries</v>
      </c>
    </row>
    <row r="4965">
      <c r="A4965">
        <v>2021</v>
      </c>
      <c r="B4965" t="str">
        <v>service_missionaries</v>
      </c>
      <c r="C4965" t="str">
        <v>% ∆ Service Missionaries</v>
      </c>
      <c r="D4965" t="str">
        <v>yes</v>
      </c>
      <c r="E4965" t="str">
        <v>(Service missionaries - prior-year service missionaries) / prior-year service missionaries</v>
      </c>
    </row>
    <row r="4966">
      <c r="A4966">
        <v>2021</v>
      </c>
      <c r="B4966" t="str">
        <v>all_missionaries</v>
      </c>
      <c r="C4966" t="str">
        <v>% ∆ All Missionaries</v>
      </c>
      <c r="D4966" t="str">
        <v>yes</v>
      </c>
      <c r="E4966" t="str">
        <v>(All missionaries - prior-year all missionaries) / prior-year all missionaries</v>
      </c>
    </row>
    <row r="4967">
      <c r="A4967">
        <v>2021</v>
      </c>
      <c r="B4967" t="str">
        <v>stakes</v>
      </c>
      <c r="C4967" t="str">
        <v>% ∆ Stakes</v>
      </c>
      <c r="D4967" t="str">
        <v>yes</v>
      </c>
      <c r="E4967" t="str">
        <v>(Stakes - prior-year stakes) / prior-year stakes</v>
      </c>
    </row>
    <row r="4968">
      <c r="A4968">
        <v>2021</v>
      </c>
      <c r="B4968" t="str">
        <v>districts_branches_prior_to_1980</v>
      </c>
      <c r="C4968" t="str">
        <v>% ∆ Districts (Branches prior to 1980)</v>
      </c>
      <c r="D4968" t="str">
        <v>yes</v>
      </c>
      <c r="E4968" t="str">
        <v>(Districts - prior-year districts) / prior-year districts</v>
      </c>
    </row>
    <row r="4969">
      <c r="A4969">
        <v>2021</v>
      </c>
      <c r="B4969" t="str">
        <v>members_stake_district</v>
      </c>
      <c r="C4969" t="str">
        <v>% ∆ Members / Stake &amp; District</v>
      </c>
      <c r="D4969" t="str">
        <v>yes</v>
      </c>
      <c r="E4969" t="str">
        <v>Year-over-year change in members per stake or district</v>
      </c>
    </row>
    <row r="4970">
      <c r="A4970">
        <v>2021</v>
      </c>
      <c r="B4970" t="str">
        <v>members_stake_district_bd</v>
      </c>
      <c r="C4970" t="str">
        <v>Members / Stake &amp; District</v>
      </c>
      <c r="D4970" t="str">
        <v>yes</v>
      </c>
      <c r="E4970" t="str">
        <v>Official membership / (stakes + districts)</v>
      </c>
    </row>
    <row r="4971">
      <c r="A4971">
        <v>2021</v>
      </c>
      <c r="B4971" t="str">
        <v>wards_branches</v>
      </c>
      <c r="C4971" t="str">
        <v>% ∆ Wards + Branches</v>
      </c>
      <c r="D4971" t="str">
        <v>yes</v>
      </c>
      <c r="E4971" t="str">
        <v>(Wards and branches - prior-year wards and branches) / prior-year wards and branches</v>
      </c>
    </row>
    <row r="4972">
      <c r="A4972">
        <v>2021</v>
      </c>
      <c r="B4972" t="str">
        <v>ward_branch_stake</v>
      </c>
      <c r="C4972" t="str">
        <v>Ward &amp; Branch / Stake</v>
      </c>
      <c r="D4972" t="str">
        <v>yes</v>
      </c>
      <c r="E4972" t="str">
        <v>Wards and branches / stakes</v>
      </c>
    </row>
    <row r="4973">
      <c r="A4973">
        <v>2021</v>
      </c>
      <c r="B4973" t="str">
        <v>wards_branches_stake_lost_since_1973</v>
      </c>
      <c r="C4973" t="str">
        <v>Wards + Branches / Stake lost since 1973</v>
      </c>
      <c r="D4973" t="str">
        <v>no</v>
      </c>
      <c r="E4973" t="str">
        <v>(1973 wards and branches / stakes) - (current wards and branches / stakes)</v>
      </c>
    </row>
    <row r="4974">
      <c r="A4974">
        <v>2021</v>
      </c>
      <c r="B4974" t="str">
        <v>members_ward_branch</v>
      </c>
      <c r="C4974" t="str">
        <v>Members / Ward &amp; Branch</v>
      </c>
      <c r="D4974" t="str">
        <v>yes</v>
      </c>
      <c r="E4974" t="str">
        <v>Official membership / wards and branches</v>
      </c>
    </row>
    <row r="4975">
      <c r="A4975">
        <v>2021</v>
      </c>
      <c r="B4975" t="str">
        <v>ward_branch_rolls_since_1980</v>
      </c>
      <c r="C4975" t="str">
        <v>Ward &amp; Branch Rolls ∆ since 1980</v>
      </c>
      <c r="D4975" t="str">
        <v>no</v>
      </c>
      <c r="E4975" t="str">
        <v>(Current members per ward and branch) - (1980 members per ward and branch)</v>
      </c>
    </row>
    <row r="4976">
      <c r="A4976">
        <v>2021</v>
      </c>
      <c r="B4976" t="str">
        <v>seminary_institute_enrollment</v>
      </c>
      <c r="C4976" t="str">
        <v>Seminary &amp; Institute Enrollment</v>
      </c>
      <c r="D4976" t="str">
        <v>no</v>
      </c>
      <c r="E4976" t="str">
        <v>DC40+DE40</v>
      </c>
    </row>
    <row r="4977">
      <c r="A4977">
        <v>2021</v>
      </c>
      <c r="B4977" t="str">
        <v>supplemental_new_male_missionaries</v>
      </c>
      <c r="C4977" t="str">
        <v>New Male Missionaries</v>
      </c>
      <c r="D4977" t="str">
        <v>no</v>
      </c>
      <c r="E4977" t="str">
        <v>ROUND(AN194*0.1614,0)</v>
      </c>
    </row>
    <row r="4978">
      <c r="A4978">
        <v>2021</v>
      </c>
      <c r="B4978" t="str">
        <v>supplemental_new_female_missionaries</v>
      </c>
      <c r="C4978" t="str">
        <v>New Female Missionaries</v>
      </c>
      <c r="D4978" t="str">
        <v>no</v>
      </c>
      <c r="E4978" t="str">
        <v>ROUND(AO194*0.07812,0)</v>
      </c>
    </row>
    <row r="4979">
      <c r="A4979">
        <v>2021</v>
      </c>
      <c r="B4979" t="str">
        <v>supplemental_total_male_missionaries</v>
      </c>
      <c r="C4979" t="str">
        <v>Total Male Missionaries</v>
      </c>
      <c r="D4979" t="str">
        <v>no</v>
      </c>
      <c r="E4979" t="str">
        <v>1000+round((AF194+AF193)*(AB194-AH194)/(AF194+AF193+AG194+(AG193/2)),0)</v>
      </c>
    </row>
    <row r="4980">
      <c r="A4980">
        <v>2022</v>
      </c>
      <c r="B4980" t="str">
        <v>official_net_growth</v>
      </c>
      <c r="C4980" t="str">
        <v>Official Net Growth</v>
      </c>
      <c r="D4980" t="str">
        <v>yes</v>
      </c>
      <c r="E4980" t="str">
        <v>Official membership - prior-year official membership</v>
      </c>
    </row>
    <row r="4981">
      <c r="A4981">
        <v>2022</v>
      </c>
      <c r="B4981" t="str">
        <v>official_growth_rate</v>
      </c>
      <c r="C4981" t="str">
        <v>Official Growth Rate</v>
      </c>
      <c r="D4981" t="str">
        <v>yes</v>
      </c>
      <c r="E4981" t="str">
        <v>Official net growth / prior-year official membership</v>
      </c>
    </row>
    <row r="4982">
      <c r="A4982">
        <v>2022</v>
      </c>
      <c r="B4982" t="str">
        <v>yoy_net_growth</v>
      </c>
      <c r="C4982" t="str">
        <v>YoY % ∆ Net Growth</v>
      </c>
      <c r="D4982" t="str">
        <v>yes</v>
      </c>
      <c r="E4982" t="str">
        <v>(Official net growth - prior-year net growth) / prior-year net growth</v>
      </c>
    </row>
    <row r="4983">
      <c r="A4983">
        <v>2022</v>
      </c>
      <c r="B4983" t="str">
        <v>cor_baptisms</v>
      </c>
      <c r="C4983" t="str">
        <v>CoR Baptisms</v>
      </c>
      <c r="D4983" t="str">
        <v>yes</v>
      </c>
      <c r="E4983" t="str">
        <v>Children of record from 8 years prior * current CoR baptism rate</v>
      </c>
    </row>
    <row r="4984">
      <c r="A4984">
        <v>2022</v>
      </c>
      <c r="B4984" t="str">
        <v>yoy_cor</v>
      </c>
      <c r="C4984" t="str">
        <v>YoY % ∆ CoR</v>
      </c>
      <c r="D4984" t="str">
        <v>yes</v>
      </c>
      <c r="E4984" t="str">
        <v>(Children of record - prior-year children of record) / prior-year children of record</v>
      </c>
    </row>
    <row r="4985">
      <c r="A4985">
        <v>2022</v>
      </c>
      <c r="B4985" t="str">
        <v>cor_baptisms_as_of_net_growth</v>
      </c>
      <c r="C4985" t="str">
        <v>∆ CoR Baptisms as % of Net Growth</v>
      </c>
      <c r="D4985" t="str">
        <v>yes</v>
      </c>
      <c r="E4985" t="str">
        <v>Children-of-record baptisms / official net growth</v>
      </c>
    </row>
    <row r="4986">
      <c r="A4986">
        <v>2022</v>
      </c>
      <c r="B4986" t="str">
        <v>children_of_record_8_yrs_prior_baptized</v>
      </c>
      <c r="C4986" t="str">
        <v>% children of record, 8 yrs prior, baptized</v>
      </c>
      <c r="D4986" t="str">
        <v>yes</v>
      </c>
      <c r="E4986" t="str">
        <v>Prior-year CoR baptism rate - 0.0002</v>
      </c>
    </row>
    <row r="4987">
      <c r="A4987">
        <v>2022</v>
      </c>
      <c r="B4987" t="str">
        <v>percent_cor_from_8_years_prior_lost</v>
      </c>
      <c r="C4987" t="str">
        <v>Percent CoR from 8 years prior lost</v>
      </c>
      <c r="D4987" t="str">
        <v>yes</v>
      </c>
      <c r="E4987" t="str">
        <v>(CoR 8 years prior - CoR baptisms) / CoR 8 years prior</v>
      </c>
    </row>
    <row r="4988">
      <c r="A4988">
        <v>2022</v>
      </c>
      <c r="B4988" t="str">
        <v>yoy_converts</v>
      </c>
      <c r="C4988" t="str">
        <v>YoY % ∆ Converts</v>
      </c>
      <c r="D4988" t="str">
        <v>yes</v>
      </c>
      <c r="E4988" t="str">
        <v>(Converts - prior-year converts) / prior-year converts</v>
      </c>
    </row>
    <row r="4989">
      <c r="A4989">
        <v>2022</v>
      </c>
      <c r="B4989" t="str">
        <v>membership_increase</v>
      </c>
      <c r="C4989" t="str">
        <v>Membership Increase</v>
      </c>
      <c r="D4989" t="str">
        <v>yes</v>
      </c>
      <c r="E4989" t="str">
        <v>Converts + children-of-record baptisms</v>
      </c>
    </row>
    <row r="4990">
      <c r="A4990">
        <v>2022</v>
      </c>
      <c r="B4990" t="str">
        <v>attrition</v>
      </c>
      <c r="C4990" t="str">
        <v>% ∆ Attrition</v>
      </c>
      <c r="D4990" t="str">
        <v>no</v>
      </c>
      <c r="E4990" t="str">
        <v>(Current attrition - prior-year attrition) / prior-year attrition</v>
      </c>
    </row>
    <row r="4991">
      <c r="A4991">
        <v>2022</v>
      </c>
      <c r="B4991" t="str">
        <v>member_attrition_officially_accounted_for_death_resignation_unbaptized_8yo</v>
      </c>
      <c r="C4991" t="str">
        <v>Member Attrition Officially Accounted For (Death, Resignation, Unbaptized-8yo)</v>
      </c>
      <c r="D4991" t="str">
        <v>yes</v>
      </c>
      <c r="E4991" t="str">
        <v>Membership increase - official net growth</v>
      </c>
    </row>
    <row r="4992">
      <c r="A4992">
        <v>2022</v>
      </c>
      <c r="B4992" t="str">
        <v>missionaries</v>
      </c>
      <c r="C4992" t="str">
        <v>% ∆ Missionaries</v>
      </c>
      <c r="D4992" t="str">
        <v>yes</v>
      </c>
      <c r="E4992" t="str">
        <v>(Full-time missionaries - prior-year full-time missionaries) / prior-year full-time missionaries</v>
      </c>
    </row>
    <row r="4993">
      <c r="A4993">
        <v>2022</v>
      </c>
      <c r="B4993" t="str">
        <v>of_church_on_mission</v>
      </c>
      <c r="C4993" t="str">
        <v>% of Church on Mission</v>
      </c>
      <c r="D4993" t="str">
        <v>yes</v>
      </c>
      <c r="E4993" t="str">
        <v>Full-time missionaries / official membership</v>
      </c>
    </row>
    <row r="4994">
      <c r="A4994">
        <v>2022</v>
      </c>
      <c r="B4994" t="str">
        <v>conv_missionary</v>
      </c>
      <c r="C4994" t="str">
        <v>% ∆ Conv / Missionary</v>
      </c>
      <c r="D4994" t="str">
        <v>yes</v>
      </c>
      <c r="E4994" t="str">
        <v>(Conv / Missionary - prior-year Conv / Missionary) / prior-year Conv / Missionary</v>
      </c>
    </row>
    <row r="4995">
      <c r="A4995">
        <v>2022</v>
      </c>
      <c r="B4995" t="str">
        <v>conv_missionary_ai</v>
      </c>
      <c r="C4995" t="str">
        <v>Conv / Missionary</v>
      </c>
      <c r="D4995" t="str">
        <v>yes</v>
      </c>
      <c r="E4995" t="str">
        <v>Converts / full-time missionaries</v>
      </c>
    </row>
    <row r="4996">
      <c r="A4996">
        <v>2022</v>
      </c>
      <c r="B4996" t="str">
        <v>net_membership_growth_missionary</v>
      </c>
      <c r="C4996" t="str">
        <v>Net Membership Growth / Missionary</v>
      </c>
      <c r="D4996" t="str">
        <v>yes</v>
      </c>
      <c r="E4996" t="str">
        <v>Official net growth / full-time missionaries</v>
      </c>
    </row>
    <row r="4997">
      <c r="A4997">
        <v>2022</v>
      </c>
      <c r="B4997" t="str">
        <v>gross_membership_increase_missionary</v>
      </c>
      <c r="C4997" t="str">
        <v>Gross Membership Increase / Missionary</v>
      </c>
      <c r="D4997" t="str">
        <v>yes</v>
      </c>
      <c r="E4997" t="str">
        <v>Membership increase / full-time missionaries</v>
      </c>
    </row>
    <row r="4998">
      <c r="A4998">
        <v>2022</v>
      </c>
      <c r="B4998" t="str">
        <v>service_missionaries</v>
      </c>
      <c r="C4998" t="str">
        <v>% ∆ Service Missionaries</v>
      </c>
      <c r="D4998" t="str">
        <v>yes</v>
      </c>
      <c r="E4998" t="str">
        <v>(Service missionaries - prior-year service missionaries) / prior-year service missionaries</v>
      </c>
    </row>
    <row r="4999">
      <c r="A4999">
        <v>2022</v>
      </c>
      <c r="B4999" t="str">
        <v>all_missionaries</v>
      </c>
      <c r="C4999" t="str">
        <v>% ∆ All Missionaries</v>
      </c>
      <c r="D4999" t="str">
        <v>yes</v>
      </c>
      <c r="E4999" t="str">
        <v>(All missionaries - prior-year all missionaries) / prior-year all missionaries</v>
      </c>
    </row>
    <row r="5000">
      <c r="A5000">
        <v>2022</v>
      </c>
      <c r="B5000" t="str">
        <v>stakes</v>
      </c>
      <c r="C5000" t="str">
        <v>% ∆ Stakes</v>
      </c>
      <c r="D5000" t="str">
        <v>yes</v>
      </c>
      <c r="E5000" t="str">
        <v>(Stakes - prior-year stakes) / prior-year stakes</v>
      </c>
    </row>
    <row r="5001">
      <c r="A5001">
        <v>2022</v>
      </c>
      <c r="B5001" t="str">
        <v>districts_branches_prior_to_1980</v>
      </c>
      <c r="C5001" t="str">
        <v>% ∆ Districts (Branches prior to 1980)</v>
      </c>
      <c r="D5001" t="str">
        <v>yes</v>
      </c>
      <c r="E5001" t="str">
        <v>(Districts - prior-year districts) / prior-year districts</v>
      </c>
    </row>
    <row r="5002">
      <c r="A5002">
        <v>2022</v>
      </c>
      <c r="B5002" t="str">
        <v>members_stake_district</v>
      </c>
      <c r="C5002" t="str">
        <v>% ∆ Members / Stake &amp; District</v>
      </c>
      <c r="D5002" t="str">
        <v>yes</v>
      </c>
      <c r="E5002" t="str">
        <v>Year-over-year change in members per stake or district</v>
      </c>
    </row>
    <row r="5003">
      <c r="A5003">
        <v>2022</v>
      </c>
      <c r="B5003" t="str">
        <v>members_stake_district_bd</v>
      </c>
      <c r="C5003" t="str">
        <v>Members / Stake &amp; District</v>
      </c>
      <c r="D5003" t="str">
        <v>yes</v>
      </c>
      <c r="E5003" t="str">
        <v>Official membership / (stakes + districts)</v>
      </c>
    </row>
    <row r="5004">
      <c r="A5004">
        <v>2022</v>
      </c>
      <c r="B5004" t="str">
        <v>wards_branches</v>
      </c>
      <c r="C5004" t="str">
        <v>% ∆ Wards + Branches</v>
      </c>
      <c r="D5004" t="str">
        <v>yes</v>
      </c>
      <c r="E5004" t="str">
        <v>(Wards and branches - prior-year wards and branches) / prior-year wards and branches</v>
      </c>
    </row>
    <row r="5005">
      <c r="A5005">
        <v>2022</v>
      </c>
      <c r="B5005" t="str">
        <v>ward_branch_stake</v>
      </c>
      <c r="C5005" t="str">
        <v>Ward &amp; Branch / Stake</v>
      </c>
      <c r="D5005" t="str">
        <v>yes</v>
      </c>
      <c r="E5005" t="str">
        <v>Wards and branches / stakes</v>
      </c>
    </row>
    <row r="5006">
      <c r="A5006">
        <v>2022</v>
      </c>
      <c r="B5006" t="str">
        <v>wards_branches_stake_lost_since_1973</v>
      </c>
      <c r="C5006" t="str">
        <v>Wards + Branches / Stake lost since 1973</v>
      </c>
      <c r="D5006" t="str">
        <v>no</v>
      </c>
      <c r="E5006" t="str">
        <v>(1973 wards and branches / stakes) - (current wards and branches / stakes)</v>
      </c>
    </row>
    <row r="5007">
      <c r="A5007">
        <v>2022</v>
      </c>
      <c r="B5007" t="str">
        <v>members_ward_branch</v>
      </c>
      <c r="C5007" t="str">
        <v>Members / Ward &amp; Branch</v>
      </c>
      <c r="D5007" t="str">
        <v>yes</v>
      </c>
      <c r="E5007" t="str">
        <v>Official membership / wards and branches</v>
      </c>
    </row>
    <row r="5008">
      <c r="A5008">
        <v>2022</v>
      </c>
      <c r="B5008" t="str">
        <v>ward_branch_rolls_since_1980</v>
      </c>
      <c r="C5008" t="str">
        <v>Ward &amp; Branch Rolls ∆ since 1980</v>
      </c>
      <c r="D5008" t="str">
        <v>no</v>
      </c>
      <c r="E5008" t="str">
        <v>(Current members per ward and branch) - (1980 members per ward and branch)</v>
      </c>
    </row>
    <row r="5009">
      <c r="A5009">
        <v>2022</v>
      </c>
      <c r="B5009" t="str">
        <v>supplemental_births_to_active_members</v>
      </c>
      <c r="C5009" t="str">
        <v>Births to Active Members</v>
      </c>
      <c r="D5009" t="str">
        <v>no</v>
      </c>
      <c r="E5009" t="str">
        <v>ROUND((B194+(250000-((A195-$A$190)*5000)))*I195*(AW194-0.2)/100000,0)</v>
      </c>
    </row>
    <row r="5010">
      <c r="A5010">
        <v>2022</v>
      </c>
      <c r="B5010" t="str">
        <v>supplemental_missions</v>
      </c>
      <c r="C5010" t="str">
        <v>Missions</v>
      </c>
      <c r="D5010" t="str">
        <v>no</v>
      </c>
      <c r="E5010" t="str">
        <v>round(AB195/(165.5-((A195-$A$190)/2)),0)</v>
      </c>
    </row>
    <row r="5011">
      <c r="A5011">
        <v>2022</v>
      </c>
      <c r="B5011" t="str">
        <v>supplemental_branches</v>
      </c>
      <c r="C5011" t="str">
        <v>Branches</v>
      </c>
      <c r="D5011" t="str">
        <v>no</v>
      </c>
      <c r="E5011" t="str">
        <v>T194-48</v>
      </c>
    </row>
    <row r="5012">
      <c r="A5012">
        <v>2022</v>
      </c>
      <c r="B5012" t="str">
        <v>supplemental_wards</v>
      </c>
      <c r="C5012" t="str">
        <v>Wards</v>
      </c>
      <c r="D5012" t="str">
        <v>no</v>
      </c>
      <c r="E5012" t="str">
        <v>(X195/Z195)-(235*V195/550)</v>
      </c>
    </row>
    <row r="5013">
      <c r="A5013">
        <v>2022</v>
      </c>
      <c r="B5013" t="str">
        <v>supplemental_branches_in_stakes</v>
      </c>
      <c r="C5013" t="str">
        <v>Branches in Stakes</v>
      </c>
      <c r="D5013" t="str">
        <v>no</v>
      </c>
      <c r="E5013" t="str">
        <v>T195-W195</v>
      </c>
    </row>
    <row r="5014">
      <c r="A5014">
        <v>2022</v>
      </c>
      <c r="B5014" t="str">
        <v>supplemental_branches_in_missions</v>
      </c>
      <c r="C5014" t="str">
        <v>Branches in Missions</v>
      </c>
      <c r="D5014" t="str">
        <v>no</v>
      </c>
      <c r="E5014" t="str">
        <v>W194-54</v>
      </c>
    </row>
    <row r="5015">
      <c r="A5015">
        <v>2022</v>
      </c>
      <c r="B5015" t="str">
        <v>supplemental_members_per_ward</v>
      </c>
      <c r="C5015" t="str">
        <v>Members per Ward</v>
      </c>
      <c r="D5015" t="str">
        <v>no</v>
      </c>
      <c r="E5015" t="str">
        <v>17500/AW195</v>
      </c>
    </row>
    <row r="5016">
      <c r="A5016">
        <v>2022</v>
      </c>
      <c r="B5016" t="str">
        <v>supplemental_new_missionaries</v>
      </c>
      <c r="C5016" t="str">
        <v>New Missionaries</v>
      </c>
      <c r="D5016" t="str">
        <v>no</v>
      </c>
      <c r="E5016" t="str">
        <v>(AE195+AF195+AG195)</v>
      </c>
    </row>
    <row r="5017">
      <c r="A5017">
        <v>2022</v>
      </c>
      <c r="B5017" t="str">
        <v>supplemental_new_senior_missionaries</v>
      </c>
      <c r="C5017" t="str">
        <v>New Senior Missionaries</v>
      </c>
      <c r="D5017" t="str">
        <v>no</v>
      </c>
      <c r="E5017" t="str">
        <v>AH195-(AE194*0.25)</v>
      </c>
    </row>
    <row r="5018">
      <c r="A5018">
        <v>2022</v>
      </c>
      <c r="B5018" t="str">
        <v>supplemental_total_senior_missionaries</v>
      </c>
      <c r="C5018" t="str">
        <v>Total Senior Missionaries</v>
      </c>
      <c r="D5018" t="str">
        <v>no</v>
      </c>
      <c r="E5018" t="str">
        <v>round(AY195*0.001,0)</v>
      </c>
    </row>
    <row r="5019">
      <c r="A5019">
        <v>2022</v>
      </c>
      <c r="B5019" t="str">
        <v>supplemental_total_male_missionaries</v>
      </c>
      <c r="C5019" t="str">
        <v>Total Male Missionaries</v>
      </c>
      <c r="D5019" t="str">
        <v>no</v>
      </c>
      <c r="E5019" t="str">
        <v>round((AF195+AF194)*(AB195-AH195)/(AF195+AF194+AG195+(AG194/2)),0)</v>
      </c>
    </row>
    <row r="5020">
      <c r="A5020">
        <v>2022</v>
      </c>
      <c r="B5020" t="str">
        <v>supplemental_activity_rate</v>
      </c>
      <c r="C5020" t="str">
        <v>Activity Rate</v>
      </c>
      <c r="D5020" t="str">
        <v>yes</v>
      </c>
      <c r="E5020" t="str">
        <v>AY195*100/B195</v>
      </c>
    </row>
    <row r="5021">
      <c r="A5021">
        <v>2022</v>
      </c>
      <c r="B5021" t="str">
        <v>supplemental_gone_inactive</v>
      </c>
      <c r="C5021" t="str">
        <v>Gone Inactive</v>
      </c>
      <c r="D5021" t="str">
        <v>yes</v>
      </c>
      <c r="E5021" t="str">
        <v>(E195*0.9)+(AY194*0.015)</v>
      </c>
    </row>
    <row r="5022">
      <c r="A5022">
        <v>2022</v>
      </c>
      <c r="B5022" t="str">
        <v>supplemental_active_mormons</v>
      </c>
      <c r="C5022" t="str">
        <v>Active Mormons</v>
      </c>
      <c r="D5022" t="str">
        <v>yes</v>
      </c>
      <c r="E5022" t="str">
        <v>AY194+C195+E195-BA195-AX195</v>
      </c>
    </row>
    <row r="5023">
      <c r="A5023">
        <v>2022</v>
      </c>
      <c r="B5023" t="str">
        <v>supplemental_deaths_of_active_members</v>
      </c>
      <c r="C5023" t="str">
        <v>Deaths of Active Members</v>
      </c>
      <c r="D5023" t="str">
        <v>yes</v>
      </c>
      <c r="E5023" t="str">
        <v>round(B194*J195*(AW194-0.2)/100000,0)</v>
      </c>
    </row>
    <row r="5024">
      <c r="A5024">
        <v>2022</v>
      </c>
      <c r="B5024" t="str">
        <v>supplemental_inactives_who_reach_age_110</v>
      </c>
      <c r="C5024" t="str">
        <v>Inactives who reach Age 110</v>
      </c>
      <c r="D5024" t="str">
        <v>no</v>
      </c>
      <c r="E5024" t="str">
        <v>((H85*(100-(AW194-0.2))/100)+((SUM(G85:G92)*(100-(AW194-0.2))/100)+((SUM($E$2:E140)*(100-(AW194-0.2))/((A140-1829)*100)))*(SUM(C141:C194)+SUM(E141:E194))/((SUM(C141:C194)+sum(E141:E194))+SUM(BG141:BG194))))</v>
      </c>
    </row>
    <row r="5025">
      <c r="A5025">
        <v>2022</v>
      </c>
      <c r="B5025" t="str">
        <v>supplemental_names_removed</v>
      </c>
      <c r="C5025" t="str">
        <v>Names Removed</v>
      </c>
      <c r="D5025" t="str">
        <v>yes</v>
      </c>
      <c r="E5025" t="str">
        <v>round(AX194*0.2,0)</v>
      </c>
    </row>
    <row r="5026">
      <c r="A5026">
        <v>2023</v>
      </c>
      <c r="B5026" t="str">
        <v>official_net_growth</v>
      </c>
      <c r="C5026" t="str">
        <v>Official Net Growth</v>
      </c>
      <c r="D5026" t="str">
        <v>yes</v>
      </c>
      <c r="E5026" t="str">
        <v>Official membership - prior-year official membership</v>
      </c>
    </row>
    <row r="5027">
      <c r="A5027">
        <v>2023</v>
      </c>
      <c r="B5027" t="str">
        <v>official_growth_rate</v>
      </c>
      <c r="C5027" t="str">
        <v>Official Growth Rate</v>
      </c>
      <c r="D5027" t="str">
        <v>yes</v>
      </c>
      <c r="E5027" t="str">
        <v>Official net growth / prior-year official membership</v>
      </c>
    </row>
    <row r="5028">
      <c r="A5028">
        <v>2023</v>
      </c>
      <c r="B5028" t="str">
        <v>yoy_net_growth</v>
      </c>
      <c r="C5028" t="str">
        <v>YoY % ∆ Net Growth</v>
      </c>
      <c r="D5028" t="str">
        <v>yes</v>
      </c>
      <c r="E5028" t="str">
        <v>(Official net growth - prior-year net growth) / prior-year net growth</v>
      </c>
    </row>
    <row r="5029">
      <c r="A5029">
        <v>2023</v>
      </c>
      <c r="B5029" t="str">
        <v>cor_baptisms</v>
      </c>
      <c r="C5029" t="str">
        <v>CoR Baptisms</v>
      </c>
      <c r="D5029" t="str">
        <v>yes</v>
      </c>
      <c r="E5029" t="str">
        <v>Children of record from 8 years prior * current CoR baptism rate</v>
      </c>
    </row>
    <row r="5030">
      <c r="A5030">
        <v>2023</v>
      </c>
      <c r="B5030" t="str">
        <v>yoy_cor</v>
      </c>
      <c r="C5030" t="str">
        <v>YoY % ∆ CoR</v>
      </c>
      <c r="D5030" t="str">
        <v>yes</v>
      </c>
      <c r="E5030" t="str">
        <v>(Children of record - prior-year children of record) / prior-year children of record</v>
      </c>
    </row>
    <row r="5031">
      <c r="A5031">
        <v>2023</v>
      </c>
      <c r="B5031" t="str">
        <v>cor_baptisms_as_of_net_growth</v>
      </c>
      <c r="C5031" t="str">
        <v>∆ CoR Baptisms as % of Net Growth</v>
      </c>
      <c r="D5031" t="str">
        <v>yes</v>
      </c>
      <c r="E5031" t="str">
        <v>Children-of-record baptisms / official net growth</v>
      </c>
    </row>
    <row r="5032">
      <c r="A5032">
        <v>2023</v>
      </c>
      <c r="B5032" t="str">
        <v>children_of_record_8_yrs_prior_baptized</v>
      </c>
      <c r="C5032" t="str">
        <v>% children of record, 8 yrs prior, baptized</v>
      </c>
      <c r="D5032" t="str">
        <v>yes</v>
      </c>
      <c r="E5032" t="str">
        <v>Prior-year CoR baptism rate - 0.0002</v>
      </c>
    </row>
    <row r="5033">
      <c r="A5033">
        <v>2023</v>
      </c>
      <c r="B5033" t="str">
        <v>percent_cor_from_8_years_prior_lost</v>
      </c>
      <c r="C5033" t="str">
        <v>Percent CoR from 8 years prior lost</v>
      </c>
      <c r="D5033" t="str">
        <v>yes</v>
      </c>
      <c r="E5033" t="str">
        <v>(CoR 8 years prior - CoR baptisms) / CoR 8 years prior</v>
      </c>
    </row>
    <row r="5034">
      <c r="A5034">
        <v>2023</v>
      </c>
      <c r="B5034" t="str">
        <v>yoy_converts</v>
      </c>
      <c r="C5034" t="str">
        <v>YoY % ∆ Converts</v>
      </c>
      <c r="D5034" t="str">
        <v>yes</v>
      </c>
      <c r="E5034" t="str">
        <v>(Converts - prior-year converts) / prior-year converts</v>
      </c>
    </row>
    <row r="5035">
      <c r="A5035">
        <v>2023</v>
      </c>
      <c r="B5035" t="str">
        <v>membership_increase</v>
      </c>
      <c r="C5035" t="str">
        <v>Membership Increase</v>
      </c>
      <c r="D5035" t="str">
        <v>yes</v>
      </c>
      <c r="E5035" t="str">
        <v>Converts + children-of-record baptisms</v>
      </c>
    </row>
    <row r="5036">
      <c r="A5036">
        <v>2023</v>
      </c>
      <c r="B5036" t="str">
        <v>attrition</v>
      </c>
      <c r="C5036" t="str">
        <v>% ∆ Attrition</v>
      </c>
      <c r="D5036" t="str">
        <v>no</v>
      </c>
      <c r="E5036" t="str">
        <v>(Current attrition - prior-year attrition) / prior-year attrition</v>
      </c>
    </row>
    <row r="5037">
      <c r="A5037">
        <v>2023</v>
      </c>
      <c r="B5037" t="str">
        <v>member_attrition_officially_accounted_for_death_resignation_unbaptized_8yo</v>
      </c>
      <c r="C5037" t="str">
        <v>Member Attrition Officially Accounted For (Death, Resignation, Unbaptized-8yo)</v>
      </c>
      <c r="D5037" t="str">
        <v>yes</v>
      </c>
      <c r="E5037" t="str">
        <v>Membership increase - official net growth</v>
      </c>
    </row>
    <row r="5038">
      <c r="A5038">
        <v>2023</v>
      </c>
      <c r="B5038" t="str">
        <v>missionaries</v>
      </c>
      <c r="C5038" t="str">
        <v>% ∆ Missionaries</v>
      </c>
      <c r="D5038" t="str">
        <v>yes</v>
      </c>
      <c r="E5038" t="str">
        <v>(Full-time missionaries - prior-year full-time missionaries) / prior-year full-time missionaries</v>
      </c>
    </row>
    <row r="5039">
      <c r="A5039">
        <v>2023</v>
      </c>
      <c r="B5039" t="str">
        <v>of_church_on_mission</v>
      </c>
      <c r="C5039" t="str">
        <v>% of Church on Mission</v>
      </c>
      <c r="D5039" t="str">
        <v>yes</v>
      </c>
      <c r="E5039" t="str">
        <v>Full-time missionaries / official membership</v>
      </c>
    </row>
    <row r="5040">
      <c r="A5040">
        <v>2023</v>
      </c>
      <c r="B5040" t="str">
        <v>conv_missionary</v>
      </c>
      <c r="C5040" t="str">
        <v>% ∆ Conv / Missionary</v>
      </c>
      <c r="D5040" t="str">
        <v>yes</v>
      </c>
      <c r="E5040" t="str">
        <v>(Conv / Missionary - prior-year Conv / Missionary) / prior-year Conv / Missionary</v>
      </c>
    </row>
    <row r="5041">
      <c r="A5041">
        <v>2023</v>
      </c>
      <c r="B5041" t="str">
        <v>conv_missionary_ai</v>
      </c>
      <c r="C5041" t="str">
        <v>Conv / Missionary</v>
      </c>
      <c r="D5041" t="str">
        <v>yes</v>
      </c>
      <c r="E5041" t="str">
        <v>Converts / full-time missionaries</v>
      </c>
    </row>
    <row r="5042">
      <c r="A5042">
        <v>2023</v>
      </c>
      <c r="B5042" t="str">
        <v>net_membership_growth_missionary</v>
      </c>
      <c r="C5042" t="str">
        <v>Net Membership Growth / Missionary</v>
      </c>
      <c r="D5042" t="str">
        <v>yes</v>
      </c>
      <c r="E5042" t="str">
        <v>Official net growth / full-time missionaries</v>
      </c>
    </row>
    <row r="5043">
      <c r="A5043">
        <v>2023</v>
      </c>
      <c r="B5043" t="str">
        <v>gross_membership_increase_missionary</v>
      </c>
      <c r="C5043" t="str">
        <v>Gross Membership Increase / Missionary</v>
      </c>
      <c r="D5043" t="str">
        <v>yes</v>
      </c>
      <c r="E5043" t="str">
        <v>Membership increase / full-time missionaries</v>
      </c>
    </row>
    <row r="5044">
      <c r="A5044">
        <v>2023</v>
      </c>
      <c r="B5044" t="str">
        <v>service_missionaries</v>
      </c>
      <c r="C5044" t="str">
        <v>% ∆ Service Missionaries</v>
      </c>
      <c r="D5044" t="str">
        <v>yes</v>
      </c>
      <c r="E5044" t="str">
        <v>(Service missionaries - prior-year service missionaries) / prior-year service missionaries</v>
      </c>
    </row>
    <row r="5045">
      <c r="A5045">
        <v>2023</v>
      </c>
      <c r="B5045" t="str">
        <v>all_missionaries</v>
      </c>
      <c r="C5045" t="str">
        <v>% ∆ All Missionaries</v>
      </c>
      <c r="D5045" t="str">
        <v>yes</v>
      </c>
      <c r="E5045" t="str">
        <v>(All missionaries - prior-year all missionaries) / prior-year all missionaries</v>
      </c>
    </row>
    <row r="5046">
      <c r="A5046">
        <v>2023</v>
      </c>
      <c r="B5046" t="str">
        <v>stakes</v>
      </c>
      <c r="C5046" t="str">
        <v>% ∆ Stakes</v>
      </c>
      <c r="D5046" t="str">
        <v>yes</v>
      </c>
      <c r="E5046" t="str">
        <v>(Stakes - prior-year stakes) / prior-year stakes</v>
      </c>
    </row>
    <row r="5047">
      <c r="A5047">
        <v>2023</v>
      </c>
      <c r="B5047" t="str">
        <v>districts_branches_prior_to_1980</v>
      </c>
      <c r="C5047" t="str">
        <v>% ∆ Districts (Branches prior to 1980)</v>
      </c>
      <c r="D5047" t="str">
        <v>yes</v>
      </c>
      <c r="E5047" t="str">
        <v>(Districts - prior-year districts) / prior-year districts</v>
      </c>
    </row>
    <row r="5048">
      <c r="A5048">
        <v>2023</v>
      </c>
      <c r="B5048" t="str">
        <v>members_stake_district</v>
      </c>
      <c r="C5048" t="str">
        <v>% ∆ Members / Stake &amp; District</v>
      </c>
      <c r="D5048" t="str">
        <v>yes</v>
      </c>
      <c r="E5048" t="str">
        <v>Year-over-year change in members per stake or district</v>
      </c>
    </row>
    <row r="5049">
      <c r="A5049">
        <v>2023</v>
      </c>
      <c r="B5049" t="str">
        <v>members_stake_district_bd</v>
      </c>
      <c r="C5049" t="str">
        <v>Members / Stake &amp; District</v>
      </c>
      <c r="D5049" t="str">
        <v>yes</v>
      </c>
      <c r="E5049" t="str">
        <v>Official membership / (stakes + districts)</v>
      </c>
    </row>
    <row r="5050">
      <c r="A5050">
        <v>2023</v>
      </c>
      <c r="B5050" t="str">
        <v>wards_branches</v>
      </c>
      <c r="C5050" t="str">
        <v>% ∆ Wards + Branches</v>
      </c>
      <c r="D5050" t="str">
        <v>yes</v>
      </c>
      <c r="E5050" t="str">
        <v>(Wards and branches - prior-year wards and branches) / prior-year wards and branches</v>
      </c>
    </row>
    <row r="5051">
      <c r="A5051">
        <v>2023</v>
      </c>
      <c r="B5051" t="str">
        <v>ward_branch_stake</v>
      </c>
      <c r="C5051" t="str">
        <v>Ward &amp; Branch / Stake</v>
      </c>
      <c r="D5051" t="str">
        <v>yes</v>
      </c>
      <c r="E5051" t="str">
        <v>Wards and branches / stakes</v>
      </c>
    </row>
    <row r="5052">
      <c r="A5052">
        <v>2023</v>
      </c>
      <c r="B5052" t="str">
        <v>wards_branches_stake_lost_since_1973</v>
      </c>
      <c r="C5052" t="str">
        <v>Wards + Branches / Stake lost since 1973</v>
      </c>
      <c r="D5052" t="str">
        <v>no</v>
      </c>
      <c r="E5052" t="str">
        <v>(1973 wards and branches / stakes) - (current wards and branches / stakes)</v>
      </c>
    </row>
    <row r="5053">
      <c r="A5053">
        <v>2023</v>
      </c>
      <c r="B5053" t="str">
        <v>members_ward_branch</v>
      </c>
      <c r="C5053" t="str">
        <v>Members / Ward &amp; Branch</v>
      </c>
      <c r="D5053" t="str">
        <v>yes</v>
      </c>
      <c r="E5053" t="str">
        <v>Official membership / wards and branches</v>
      </c>
    </row>
    <row r="5054">
      <c r="A5054">
        <v>2023</v>
      </c>
      <c r="B5054" t="str">
        <v>ward_branch_rolls_since_1980</v>
      </c>
      <c r="C5054" t="str">
        <v>Ward &amp; Branch Rolls ∆ since 1980</v>
      </c>
      <c r="D5054" t="str">
        <v>no</v>
      </c>
      <c r="E5054" t="str">
        <v>(Current members per ward and branch) - (1980 members per ward and branch)</v>
      </c>
    </row>
    <row r="5055">
      <c r="A5055">
        <v>2024</v>
      </c>
      <c r="B5055" t="str">
        <v>official_net_growth</v>
      </c>
      <c r="C5055" t="str">
        <v>Official Net Growth</v>
      </c>
      <c r="D5055" t="str">
        <v>yes</v>
      </c>
      <c r="E5055" t="str">
        <v>Official membership - prior-year official membership</v>
      </c>
    </row>
    <row r="5056">
      <c r="A5056">
        <v>2024</v>
      </c>
      <c r="B5056" t="str">
        <v>official_growth_rate</v>
      </c>
      <c r="C5056" t="str">
        <v>Official Growth Rate</v>
      </c>
      <c r="D5056" t="str">
        <v>yes</v>
      </c>
      <c r="E5056" t="str">
        <v>Official net growth / prior-year official membership</v>
      </c>
    </row>
    <row r="5057">
      <c r="A5057">
        <v>2024</v>
      </c>
      <c r="B5057" t="str">
        <v>yoy_net_growth</v>
      </c>
      <c r="C5057" t="str">
        <v>YoY % ∆ Net Growth</v>
      </c>
      <c r="D5057" t="str">
        <v>yes</v>
      </c>
      <c r="E5057" t="str">
        <v>(Official net growth - prior-year net growth) / prior-year net growth</v>
      </c>
    </row>
    <row r="5058">
      <c r="A5058">
        <v>2024</v>
      </c>
      <c r="B5058" t="str">
        <v>cor_baptisms</v>
      </c>
      <c r="C5058" t="str">
        <v>CoR Baptisms</v>
      </c>
      <c r="D5058" t="str">
        <v>yes</v>
      </c>
      <c r="E5058" t="str">
        <v>Children of record from 8 years prior * current CoR baptism rate</v>
      </c>
    </row>
    <row r="5059">
      <c r="A5059">
        <v>2024</v>
      </c>
      <c r="B5059" t="str">
        <v>yoy_cor</v>
      </c>
      <c r="C5059" t="str">
        <v>YoY % ∆ CoR</v>
      </c>
      <c r="D5059" t="str">
        <v>yes</v>
      </c>
      <c r="E5059" t="str">
        <v>(Children of record - prior-year children of record) / prior-year children of record</v>
      </c>
    </row>
    <row r="5060">
      <c r="A5060">
        <v>2024</v>
      </c>
      <c r="B5060" t="str">
        <v>cor_baptisms_as_of_net_growth</v>
      </c>
      <c r="C5060" t="str">
        <v>∆ CoR Baptisms as % of Net Growth</v>
      </c>
      <c r="D5060" t="str">
        <v>yes</v>
      </c>
      <c r="E5060" t="str">
        <v>Children-of-record baptisms / official net growth</v>
      </c>
    </row>
    <row r="5061">
      <c r="A5061">
        <v>2024</v>
      </c>
      <c r="B5061" t="str">
        <v>children_of_record_8_yrs_prior_baptized</v>
      </c>
      <c r="C5061" t="str">
        <v>% children of record, 8 yrs prior, baptized</v>
      </c>
      <c r="D5061" t="str">
        <v>yes</v>
      </c>
      <c r="E5061" t="str">
        <v>Prior-year CoR baptism rate - 0.0002</v>
      </c>
    </row>
    <row r="5062">
      <c r="A5062">
        <v>2024</v>
      </c>
      <c r="B5062" t="str">
        <v>percent_cor_from_8_years_prior_lost</v>
      </c>
      <c r="C5062" t="str">
        <v>Percent CoR from 8 years prior lost</v>
      </c>
      <c r="D5062" t="str">
        <v>yes</v>
      </c>
      <c r="E5062" t="str">
        <v>(CoR 8 years prior - CoR baptisms) / CoR 8 years prior</v>
      </c>
    </row>
    <row r="5063">
      <c r="A5063">
        <v>2024</v>
      </c>
      <c r="B5063" t="str">
        <v>yoy_converts</v>
      </c>
      <c r="C5063" t="str">
        <v>YoY % ∆ Converts</v>
      </c>
      <c r="D5063" t="str">
        <v>yes</v>
      </c>
      <c r="E5063" t="str">
        <v>(Converts - prior-year converts) / prior-year converts</v>
      </c>
    </row>
    <row r="5064">
      <c r="A5064">
        <v>2024</v>
      </c>
      <c r="B5064" t="str">
        <v>membership_increase</v>
      </c>
      <c r="C5064" t="str">
        <v>Membership Increase</v>
      </c>
      <c r="D5064" t="str">
        <v>yes</v>
      </c>
      <c r="E5064" t="str">
        <v>Converts + children-of-record baptisms</v>
      </c>
    </row>
    <row r="5065">
      <c r="A5065">
        <v>2024</v>
      </c>
      <c r="B5065" t="str">
        <v>attrition</v>
      </c>
      <c r="C5065" t="str">
        <v>% ∆ Attrition</v>
      </c>
      <c r="D5065" t="str">
        <v>no</v>
      </c>
      <c r="E5065" t="str">
        <v>(Current attrition - prior-year attrition) / prior-year attrition</v>
      </c>
    </row>
    <row r="5066">
      <c r="A5066">
        <v>2024</v>
      </c>
      <c r="B5066" t="str">
        <v>member_attrition_officially_accounted_for_death_resignation_unbaptized_8yo</v>
      </c>
      <c r="C5066" t="str">
        <v>Member Attrition Officially Accounted For (Death, Resignation, Unbaptized-8yo)</v>
      </c>
      <c r="D5066" t="str">
        <v>yes</v>
      </c>
      <c r="E5066" t="str">
        <v>Membership increase - official net growth</v>
      </c>
    </row>
    <row r="5067">
      <c r="A5067">
        <v>2024</v>
      </c>
      <c r="B5067" t="str">
        <v>missionaries</v>
      </c>
      <c r="C5067" t="str">
        <v>% ∆ Missionaries</v>
      </c>
      <c r="D5067" t="str">
        <v>yes</v>
      </c>
      <c r="E5067" t="str">
        <v>(Full-time missionaries - prior-year full-time missionaries) / prior-year full-time missionaries</v>
      </c>
    </row>
    <row r="5068">
      <c r="A5068">
        <v>2024</v>
      </c>
      <c r="B5068" t="str">
        <v>of_church_on_mission</v>
      </c>
      <c r="C5068" t="str">
        <v>% of Church on Mission</v>
      </c>
      <c r="D5068" t="str">
        <v>yes</v>
      </c>
      <c r="E5068" t="str">
        <v>Full-time missionaries / official membership</v>
      </c>
    </row>
    <row r="5069">
      <c r="A5069">
        <v>2024</v>
      </c>
      <c r="B5069" t="str">
        <v>conv_missionary</v>
      </c>
      <c r="C5069" t="str">
        <v>% ∆ Conv / Missionary</v>
      </c>
      <c r="D5069" t="str">
        <v>yes</v>
      </c>
      <c r="E5069" t="str">
        <v>(Conv / Missionary - prior-year Conv / Missionary) / prior-year Conv / Missionary</v>
      </c>
    </row>
    <row r="5070">
      <c r="A5070">
        <v>2024</v>
      </c>
      <c r="B5070" t="str">
        <v>conv_missionary_ai</v>
      </c>
      <c r="C5070" t="str">
        <v>Conv / Missionary</v>
      </c>
      <c r="D5070" t="str">
        <v>yes</v>
      </c>
      <c r="E5070" t="str">
        <v>Converts / full-time missionaries</v>
      </c>
    </row>
    <row r="5071">
      <c r="A5071">
        <v>2024</v>
      </c>
      <c r="B5071" t="str">
        <v>net_membership_growth_missionary</v>
      </c>
      <c r="C5071" t="str">
        <v>Net Membership Growth / Missionary</v>
      </c>
      <c r="D5071" t="str">
        <v>yes</v>
      </c>
      <c r="E5071" t="str">
        <v>Official net growth / full-time missionaries</v>
      </c>
    </row>
    <row r="5072">
      <c r="A5072">
        <v>2024</v>
      </c>
      <c r="B5072" t="str">
        <v>gross_membership_increase_missionary</v>
      </c>
      <c r="C5072" t="str">
        <v>Gross Membership Increase / Missionary</v>
      </c>
      <c r="D5072" t="str">
        <v>yes</v>
      </c>
      <c r="E5072" t="str">
        <v>Membership increase / full-time missionaries</v>
      </c>
    </row>
    <row r="5073">
      <c r="A5073">
        <v>2024</v>
      </c>
      <c r="B5073" t="str">
        <v>service_missionaries</v>
      </c>
      <c r="C5073" t="str">
        <v>% ∆ Service Missionaries</v>
      </c>
      <c r="D5073" t="str">
        <v>yes</v>
      </c>
      <c r="E5073" t="str">
        <v>(Service missionaries - prior-year service missionaries) / prior-year service missionaries</v>
      </c>
    </row>
    <row r="5074">
      <c r="A5074">
        <v>2024</v>
      </c>
      <c r="B5074" t="str">
        <v>church_service_missionaries</v>
      </c>
      <c r="C5074" t="str">
        <v>Church-Service Missionaries</v>
      </c>
      <c r="D5074" t="str">
        <v>yes</v>
      </c>
      <c r="E5074" t="str">
        <v>AO37+AP37</v>
      </c>
    </row>
    <row r="5075">
      <c r="A5075">
        <v>2024</v>
      </c>
      <c r="B5075" t="str">
        <v>all_missionaries</v>
      </c>
      <c r="C5075" t="str">
        <v>% ∆ All Missionaries</v>
      </c>
      <c r="D5075" t="str">
        <v>yes</v>
      </c>
      <c r="E5075" t="str">
        <v>(All missionaries - prior-year all missionaries) / prior-year all missionaries</v>
      </c>
    </row>
    <row r="5076">
      <c r="A5076">
        <v>2024</v>
      </c>
      <c r="B5076" t="str">
        <v>total_missionaries</v>
      </c>
      <c r="C5076" t="str">
        <v>Total Missionaries</v>
      </c>
      <c r="D5076" t="str">
        <v>yes</v>
      </c>
      <c r="E5076" t="str">
        <v>AM37+AE37</v>
      </c>
    </row>
    <row r="5077">
      <c r="A5077">
        <v>2024</v>
      </c>
      <c r="B5077" t="str">
        <v>stakes</v>
      </c>
      <c r="C5077" t="str">
        <v>% ∆ Stakes</v>
      </c>
      <c r="D5077" t="str">
        <v>yes</v>
      </c>
      <c r="E5077" t="str">
        <v>(Stakes - prior-year stakes) / prior-year stakes</v>
      </c>
    </row>
    <row r="5078">
      <c r="A5078">
        <v>2024</v>
      </c>
      <c r="B5078" t="str">
        <v>districts_branches_prior_to_1980</v>
      </c>
      <c r="C5078" t="str">
        <v>% ∆ Districts (Branches prior to 1980)</v>
      </c>
      <c r="D5078" t="str">
        <v>yes</v>
      </c>
      <c r="E5078" t="str">
        <v>(Districts - prior-year districts) / prior-year districts</v>
      </c>
    </row>
    <row r="5079">
      <c r="A5079">
        <v>2024</v>
      </c>
      <c r="B5079" t="str">
        <v>members_stake_district</v>
      </c>
      <c r="C5079" t="str">
        <v>% ∆ Members / Stake &amp; District</v>
      </c>
      <c r="D5079" t="str">
        <v>yes</v>
      </c>
      <c r="E5079" t="str">
        <v>Year-over-year change in members per stake or district</v>
      </c>
    </row>
    <row r="5080">
      <c r="A5080">
        <v>2024</v>
      </c>
      <c r="B5080" t="str">
        <v>members_stake_district_bd</v>
      </c>
      <c r="C5080" t="str">
        <v>Members / Stake &amp; District</v>
      </c>
      <c r="D5080" t="str">
        <v>yes</v>
      </c>
      <c r="E5080" t="str">
        <v>Official membership / (stakes + districts)</v>
      </c>
    </row>
    <row r="5081">
      <c r="A5081">
        <v>2024</v>
      </c>
      <c r="B5081" t="str">
        <v>wards_branches</v>
      </c>
      <c r="C5081" t="str">
        <v>% ∆ Wards + Branches</v>
      </c>
      <c r="D5081" t="str">
        <v>yes</v>
      </c>
      <c r="E5081" t="str">
        <v>(Wards and branches - prior-year wards and branches) / prior-year wards and branches</v>
      </c>
    </row>
    <row r="5082">
      <c r="A5082">
        <v>2024</v>
      </c>
      <c r="B5082" t="str">
        <v>ward_branch_stake</v>
      </c>
      <c r="C5082" t="str">
        <v>Ward &amp; Branch / Stake</v>
      </c>
      <c r="D5082" t="str">
        <v>yes</v>
      </c>
      <c r="E5082" t="str">
        <v>Wards and branches / stakes</v>
      </c>
    </row>
    <row r="5083">
      <c r="A5083">
        <v>2024</v>
      </c>
      <c r="B5083" t="str">
        <v>wards_branches_stake_lost_since_1973</v>
      </c>
      <c r="C5083" t="str">
        <v>Wards + Branches / Stake lost since 1973</v>
      </c>
      <c r="D5083" t="str">
        <v>no</v>
      </c>
      <c r="E5083" t="str">
        <v>(1973 wards and branches / stakes) - (current wards and branches / stakes)</v>
      </c>
    </row>
    <row r="5084">
      <c r="A5084">
        <v>2024</v>
      </c>
      <c r="B5084" t="str">
        <v>members_ward_branch</v>
      </c>
      <c r="C5084" t="str">
        <v>Members / Ward &amp; Branch</v>
      </c>
      <c r="D5084" t="str">
        <v>yes</v>
      </c>
      <c r="E5084" t="str">
        <v>Official membership / wards and branches</v>
      </c>
    </row>
    <row r="5085">
      <c r="A5085">
        <v>2024</v>
      </c>
      <c r="B5085" t="str">
        <v>ward_branch_rolls_since_1980</v>
      </c>
      <c r="C5085" t="str">
        <v>Ward &amp; Branch Rolls ∆ since 1980</v>
      </c>
      <c r="D5085" t="str">
        <v>no</v>
      </c>
      <c r="E5085" t="str">
        <v>(Current members per ward and branch) - (1980 members per ward and branch)</v>
      </c>
    </row>
    <row r="5086">
      <c r="A5086">
        <v>2025</v>
      </c>
      <c r="B5086" t="str">
        <v>official_net_growth</v>
      </c>
      <c r="C5086" t="str">
        <v>Official Net Growth</v>
      </c>
      <c r="D5086" t="str">
        <v>yes</v>
      </c>
      <c r="E5086" t="str">
        <v>Official membership - prior-year official membership</v>
      </c>
    </row>
    <row r="5087">
      <c r="A5087">
        <v>2025</v>
      </c>
      <c r="B5087" t="str">
        <v>official_growth_rate</v>
      </c>
      <c r="C5087" t="str">
        <v>Official Growth Rate</v>
      </c>
      <c r="D5087" t="str">
        <v>yes</v>
      </c>
      <c r="E5087" t="str">
        <v>Official net growth / prior-year official membership</v>
      </c>
    </row>
    <row r="5088">
      <c r="A5088">
        <v>2025</v>
      </c>
      <c r="B5088" t="str">
        <v>yoy_net_growth</v>
      </c>
      <c r="C5088" t="str">
        <v>YoY % ∆ Net Growth</v>
      </c>
      <c r="D5088" t="str">
        <v>yes</v>
      </c>
      <c r="E5088" t="str">
        <v>(Official net growth - prior-year net growth) / prior-year net growth</v>
      </c>
    </row>
    <row r="5089">
      <c r="A5089">
        <v>2025</v>
      </c>
      <c r="B5089" t="str">
        <v>cor_baptisms</v>
      </c>
      <c r="C5089" t="str">
        <v>CoR Baptisms</v>
      </c>
      <c r="D5089" t="str">
        <v>yes</v>
      </c>
      <c r="E5089" t="str">
        <v>Children of record from 8 years prior * current CoR baptism rate</v>
      </c>
    </row>
    <row r="5090">
      <c r="A5090">
        <v>2025</v>
      </c>
      <c r="B5090" t="str">
        <v>yoy_cor</v>
      </c>
      <c r="C5090" t="str">
        <v>YoY % ∆ CoR</v>
      </c>
      <c r="D5090" t="str">
        <v>yes</v>
      </c>
      <c r="E5090" t="str">
        <v>(Children of record - prior-year children of record) / prior-year children of record</v>
      </c>
    </row>
    <row r="5091">
      <c r="A5091">
        <v>2025</v>
      </c>
      <c r="B5091" t="str">
        <v>cor_baptisms_as_of_net_growth</v>
      </c>
      <c r="C5091" t="str">
        <v>∆ CoR Baptisms as % of Net Growth</v>
      </c>
      <c r="D5091" t="str">
        <v>yes</v>
      </c>
      <c r="E5091" t="str">
        <v>Children-of-record baptisms / official net growth</v>
      </c>
    </row>
    <row r="5092">
      <c r="A5092">
        <v>2025</v>
      </c>
      <c r="B5092" t="str">
        <v>children_of_record_8_yrs_prior_baptized</v>
      </c>
      <c r="C5092" t="str">
        <v>% children of record, 8 yrs prior, baptized</v>
      </c>
      <c r="D5092" t="str">
        <v>yes</v>
      </c>
      <c r="E5092" t="str">
        <v>Prior-year CoR baptism rate - 0.0002</v>
      </c>
    </row>
    <row r="5093">
      <c r="A5093">
        <v>2025</v>
      </c>
      <c r="B5093" t="str">
        <v>percent_cor_from_8_years_prior_lost</v>
      </c>
      <c r="C5093" t="str">
        <v>Percent CoR from 8 years prior lost</v>
      </c>
      <c r="D5093" t="str">
        <v>yes</v>
      </c>
      <c r="E5093" t="str">
        <v>(CoR 8 years prior - CoR baptisms) / CoR 8 years prior</v>
      </c>
    </row>
    <row r="5094">
      <c r="A5094">
        <v>2025</v>
      </c>
      <c r="B5094" t="str">
        <v>yoy_converts</v>
      </c>
      <c r="C5094" t="str">
        <v>YoY % ∆ Converts</v>
      </c>
      <c r="D5094" t="str">
        <v>yes</v>
      </c>
      <c r="E5094" t="str">
        <v>(Converts - prior-year converts) / prior-year converts</v>
      </c>
    </row>
    <row r="5095">
      <c r="A5095">
        <v>2025</v>
      </c>
      <c r="B5095" t="str">
        <v>membership_increase</v>
      </c>
      <c r="C5095" t="str">
        <v>Membership Increase</v>
      </c>
      <c r="D5095" t="str">
        <v>yes</v>
      </c>
      <c r="E5095" t="str">
        <v>Converts + children-of-record baptisms</v>
      </c>
    </row>
    <row r="5096">
      <c r="A5096">
        <v>2025</v>
      </c>
      <c r="B5096" t="str">
        <v>attrition</v>
      </c>
      <c r="C5096" t="str">
        <v>% ∆ Attrition</v>
      </c>
      <c r="D5096" t="str">
        <v>no</v>
      </c>
      <c r="E5096" t="str">
        <v>(Current attrition - prior-year attrition) / prior-year attrition</v>
      </c>
    </row>
    <row r="5097">
      <c r="A5097">
        <v>2025</v>
      </c>
      <c r="B5097" t="str">
        <v>member_attrition_officially_accounted_for_death_resignation_unbaptized_8yo</v>
      </c>
      <c r="C5097" t="str">
        <v>Member Attrition Officially Accounted For (Death, Resignation, Unbaptized-8yo)</v>
      </c>
      <c r="D5097" t="str">
        <v>yes</v>
      </c>
      <c r="E5097" t="str">
        <v>Membership increase - official net growth</v>
      </c>
    </row>
    <row r="5098">
      <c r="A5098">
        <v>2025</v>
      </c>
      <c r="B5098" t="str">
        <v>missionaries</v>
      </c>
      <c r="C5098" t="str">
        <v>% ∆ Missionaries</v>
      </c>
      <c r="D5098" t="str">
        <v>yes</v>
      </c>
      <c r="E5098" t="str">
        <v>(Full-time missionaries - prior-year full-time missionaries) / prior-year full-time missionaries</v>
      </c>
    </row>
    <row r="5099">
      <c r="A5099">
        <v>2025</v>
      </c>
      <c r="B5099" t="str">
        <v>of_church_on_mission</v>
      </c>
      <c r="C5099" t="str">
        <v>% of Church on Mission</v>
      </c>
      <c r="D5099" t="str">
        <v>yes</v>
      </c>
      <c r="E5099" t="str">
        <v>Full-time missionaries / official membership</v>
      </c>
    </row>
    <row r="5100">
      <c r="A5100">
        <v>2025</v>
      </c>
      <c r="B5100" t="str">
        <v>conv_missionary</v>
      </c>
      <c r="C5100" t="str">
        <v>% ∆ Conv / Missionary</v>
      </c>
      <c r="D5100" t="str">
        <v>yes</v>
      </c>
      <c r="E5100" t="str">
        <v>(Conv / Missionary - prior-year Conv / Missionary) / prior-year Conv / Missionary</v>
      </c>
    </row>
    <row r="5101">
      <c r="A5101">
        <v>2025</v>
      </c>
      <c r="B5101" t="str">
        <v>conv_missionary_ai</v>
      </c>
      <c r="C5101" t="str">
        <v>Conv / Missionary</v>
      </c>
      <c r="D5101" t="str">
        <v>yes</v>
      </c>
      <c r="E5101" t="str">
        <v>Converts / full-time missionaries</v>
      </c>
    </row>
    <row r="5102">
      <c r="A5102">
        <v>2025</v>
      </c>
      <c r="B5102" t="str">
        <v>net_membership_growth_missionary</v>
      </c>
      <c r="C5102" t="str">
        <v>Net Membership Growth / Missionary</v>
      </c>
      <c r="D5102" t="str">
        <v>yes</v>
      </c>
      <c r="E5102" t="str">
        <v>Official net growth / full-time missionaries</v>
      </c>
    </row>
    <row r="5103">
      <c r="A5103">
        <v>2025</v>
      </c>
      <c r="B5103" t="str">
        <v>gross_membership_increase_missionary</v>
      </c>
      <c r="C5103" t="str">
        <v>Gross Membership Increase / Missionary</v>
      </c>
      <c r="D5103" t="str">
        <v>yes</v>
      </c>
      <c r="E5103" t="str">
        <v>Membership increase / full-time missionaries</v>
      </c>
    </row>
    <row r="5104">
      <c r="A5104">
        <v>2025</v>
      </c>
      <c r="B5104" t="str">
        <v>service_missionaries</v>
      </c>
      <c r="C5104" t="str">
        <v>% ∆ Service Missionaries</v>
      </c>
      <c r="D5104" t="str">
        <v>yes</v>
      </c>
      <c r="E5104" t="str">
        <v>(Service missionaries - prior-year service missionaries) / prior-year service missionaries</v>
      </c>
    </row>
    <row r="5105">
      <c r="A5105">
        <v>2025</v>
      </c>
      <c r="B5105" t="str">
        <v>all_missionaries</v>
      </c>
      <c r="C5105" t="str">
        <v>% ∆ All Missionaries</v>
      </c>
      <c r="D5105" t="str">
        <v>yes</v>
      </c>
      <c r="E5105" t="str">
        <v>(All missionaries - prior-year all missionaries) / prior-year all missionaries</v>
      </c>
    </row>
    <row r="5106">
      <c r="A5106">
        <v>2025</v>
      </c>
      <c r="B5106" t="str">
        <v>stakes</v>
      </c>
      <c r="C5106" t="str">
        <v>% ∆ Stakes</v>
      </c>
      <c r="D5106" t="str">
        <v>yes</v>
      </c>
      <c r="E5106" t="str">
        <v>(Stakes - prior-year stakes) / prior-year stakes</v>
      </c>
    </row>
    <row r="5107">
      <c r="A5107">
        <v>2025</v>
      </c>
      <c r="B5107" t="str">
        <v>districts_branches_prior_to_1980</v>
      </c>
      <c r="C5107" t="str">
        <v>% ∆ Districts (Branches prior to 1980)</v>
      </c>
      <c r="D5107" t="str">
        <v>yes</v>
      </c>
      <c r="E5107" t="str">
        <v>(Districts - prior-year districts) / prior-year districts</v>
      </c>
    </row>
    <row r="5108">
      <c r="A5108">
        <v>2025</v>
      </c>
      <c r="B5108" t="str">
        <v>members_stake_district</v>
      </c>
      <c r="C5108" t="str">
        <v>% ∆ Members / Stake &amp; District</v>
      </c>
      <c r="D5108" t="str">
        <v>yes</v>
      </c>
      <c r="E5108" t="str">
        <v>Year-over-year change in members per stake or district</v>
      </c>
    </row>
    <row r="5109">
      <c r="A5109">
        <v>2025</v>
      </c>
      <c r="B5109" t="str">
        <v>members_stake_district_bd</v>
      </c>
      <c r="C5109" t="str">
        <v>Members / Stake &amp; District</v>
      </c>
      <c r="D5109" t="str">
        <v>yes</v>
      </c>
      <c r="E5109" t="str">
        <v>Official membership / (stakes + districts)</v>
      </c>
    </row>
    <row r="5110">
      <c r="A5110">
        <v>2025</v>
      </c>
      <c r="B5110" t="str">
        <v>wards_branches</v>
      </c>
      <c r="C5110" t="str">
        <v>% ∆ Wards + Branches</v>
      </c>
      <c r="D5110" t="str">
        <v>yes</v>
      </c>
      <c r="E5110" t="str">
        <v>(Wards and branches - prior-year wards and branches) / prior-year wards and branches</v>
      </c>
    </row>
    <row r="5111">
      <c r="A5111">
        <v>2025</v>
      </c>
      <c r="B5111" t="str">
        <v>ward_branch_stake</v>
      </c>
      <c r="C5111" t="str">
        <v>Ward &amp; Branch / Stake</v>
      </c>
      <c r="D5111" t="str">
        <v>yes</v>
      </c>
      <c r="E5111" t="str">
        <v>Wards and branches / stakes</v>
      </c>
    </row>
    <row r="5112">
      <c r="A5112">
        <v>2025</v>
      </c>
      <c r="B5112" t="str">
        <v>wards_branches_stake_lost_since_1973</v>
      </c>
      <c r="C5112" t="str">
        <v>Wards + Branches / Stake lost since 1973</v>
      </c>
      <c r="D5112" t="str">
        <v>no</v>
      </c>
      <c r="E5112" t="str">
        <v>(1973 wards and branches / stakes) - (current wards and branches / stakes)</v>
      </c>
    </row>
    <row r="5113">
      <c r="A5113">
        <v>2025</v>
      </c>
      <c r="B5113" t="str">
        <v>members_ward_branch</v>
      </c>
      <c r="C5113" t="str">
        <v>Members / Ward &amp; Branch</v>
      </c>
      <c r="D5113" t="str">
        <v>yes</v>
      </c>
      <c r="E5113" t="str">
        <v>Official membership / wards and branches</v>
      </c>
    </row>
    <row r="5114">
      <c r="A5114">
        <v>2025</v>
      </c>
      <c r="B5114" t="str">
        <v>ward_branch_rolls_since_1980</v>
      </c>
      <c r="C5114" t="str">
        <v>Ward &amp; Branch Rolls ∆ since 1980</v>
      </c>
      <c r="D5114" t="str">
        <v>no</v>
      </c>
      <c r="E5114" t="str">
        <v>(Current members per ward and branch) - (1980 members per ward and branch)</v>
      </c>
    </row>
    <row r="5115">
      <c r="A5115">
        <v>2025</v>
      </c>
      <c r="B5115" t="str">
        <v>supplemental_activity_rate</v>
      </c>
      <c r="C5115" t="str">
        <v>Activity Rate</v>
      </c>
      <c r="D5115" t="str">
        <v>yes</v>
      </c>
      <c r="E5115" t="str">
        <v>current_year_active_mormons * 100 / current_year_official_membership_total</v>
      </c>
    </row>
    <row r="5116">
      <c r="A5116">
        <v>2025</v>
      </c>
      <c r="B5116" t="str">
        <v>supplemental_gone_inactive</v>
      </c>
      <c r="C5116" t="str">
        <v>Gone Inactive</v>
      </c>
      <c r="D5116" t="str">
        <v>yes</v>
      </c>
      <c r="E5116" t="str">
        <v>current_year_converts * 0.9 + prior_year_active_mormons * 0.015</v>
      </c>
    </row>
    <row r="5117">
      <c r="A5117">
        <v>2025</v>
      </c>
      <c r="B5117" t="str">
        <v>supplemental_active_mormons</v>
      </c>
      <c r="C5117" t="str">
        <v>Active Mormons</v>
      </c>
      <c r="D5117" t="str">
        <v>yes</v>
      </c>
      <c r="E5117" t="str">
        <v>prior_year_active_mormons + current_year_new_children_of_record + current_year_converts - current_year_deaths_of_active_members - current_year_gone_inactive</v>
      </c>
    </row>
    <row r="5118">
      <c r="A5118">
        <v>2025</v>
      </c>
      <c r="B5118" t="str">
        <v>supplemental_inactive_mormons</v>
      </c>
      <c r="C5118" t="str">
        <v>Inactive Mormons</v>
      </c>
      <c r="D5118" t="str">
        <v>yes</v>
      </c>
      <c r="E5118" t="str">
        <v>prior_year_inactive_mormons + current_year_gone_inactive - current_year_inactives_reaching_age_110 - current_year_names_removed</v>
      </c>
    </row>
    <row r="5119">
      <c r="A5119">
        <v>2025</v>
      </c>
      <c r="B5119" t="str">
        <v>supplemental_deaths_of_active_members</v>
      </c>
      <c r="C5119" t="str">
        <v>Deaths of Active Members</v>
      </c>
      <c r="D5119" t="str">
        <v>yes</v>
      </c>
      <c r="E5119" t="str">
        <v>round(prior_year_active_mormons * current_year_mormon_death_rate_per_1000 / 1000, 0)</v>
      </c>
    </row>
    <row r="5120">
      <c r="A5120">
        <v>2025</v>
      </c>
      <c r="B5120" t="str">
        <v>supplemental_inactives_who_reach_age_110</v>
      </c>
      <c r="C5120" t="str">
        <v>Inactives who reach Age 110</v>
      </c>
      <c r="D5120" t="str">
        <v>no</v>
      </c>
      <c r="E5120" t="str">
        <v>cohort_age_110_births + cohort_age_103_to_110_convert_children + older_convert_cohort_average * recent_unremoved_intake_share, all scaled by prior inactive share</v>
      </c>
    </row>
    <row r="5121">
      <c r="A5121">
        <v>2025</v>
      </c>
      <c r="B5121" t="str">
        <v>supplemental_names_removed</v>
      </c>
      <c r="C5121" t="str">
        <v>Names Removed</v>
      </c>
      <c r="D5121" t="str">
        <v>yes</v>
      </c>
      <c r="E5121" t="str">
        <v>round(prior_year_gone_inactive * 0.2, 0)</v>
      </c>
    </row>
    <row r="5122">
      <c r="A5122">
        <v>2025</v>
      </c>
      <c r="B5122" t="str">
        <v>supplemental_former_mormons</v>
      </c>
      <c r="C5122" t="str">
        <v>Former Mormons</v>
      </c>
      <c r="D5122" t="str">
        <v>yes</v>
      </c>
      <c r="E5122" t="str">
        <v>int(prior_year_former_mormons + current_year_names_removed - (prior_year_former_mormons * current_year_mormon_death_rate_per_1000 / 1000))</v>
      </c>
    </row>
  </sheetData>
  <ignoredErrors>
    <ignoredError numberStoredAsText="1" sqref="A1:E51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Data</vt:lpstr>
      <vt:lpstr>Metrics</vt:lpstr>
      <vt:lpstr>Formula Notes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